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110" sheetId="1" r:id="rId1"/>
  </sheets>
  <calcPr calcId="162913"/>
</workbook>
</file>

<file path=xl/calcChain.xml><?xml version="1.0" encoding="utf-8"?>
<calcChain xmlns="http://schemas.openxmlformats.org/spreadsheetml/2006/main">
  <c r="O71" i="1" l="1"/>
  <c r="P73" i="1"/>
  <c r="O73" i="1"/>
  <c r="P72" i="1"/>
  <c r="O72" i="1"/>
  <c r="N73" i="1"/>
  <c r="P71" i="1"/>
  <c r="O64" i="1"/>
  <c r="P66" i="1"/>
  <c r="O66" i="1"/>
  <c r="P65" i="1"/>
  <c r="O65" i="1"/>
  <c r="P64" i="1"/>
  <c r="N65" i="1"/>
  <c r="N66" i="1" s="1"/>
  <c r="O43" i="1"/>
  <c r="P45" i="1"/>
  <c r="O45" i="1"/>
  <c r="P44" i="1"/>
  <c r="O44" i="1"/>
  <c r="P43" i="1"/>
  <c r="P25" i="1"/>
  <c r="P27" i="1"/>
  <c r="O27" i="1"/>
  <c r="N27" i="1"/>
  <c r="M27" i="1"/>
  <c r="P26" i="1"/>
  <c r="O26" i="1"/>
  <c r="O25" i="1"/>
  <c r="E71" i="1"/>
  <c r="H64" i="1"/>
  <c r="E64" i="1"/>
  <c r="H43" i="1"/>
  <c r="E43" i="1"/>
  <c r="H25" i="1"/>
  <c r="G25" i="1"/>
  <c r="E25" i="1"/>
  <c r="H5" i="1"/>
  <c r="G36" i="1"/>
  <c r="G39" i="1"/>
  <c r="G40" i="1"/>
  <c r="Q37" i="1" l="1"/>
  <c r="R37" i="1" s="1"/>
  <c r="M65" i="1"/>
  <c r="L65" i="1"/>
  <c r="K65" i="1"/>
  <c r="J65" i="1"/>
  <c r="N64" i="1"/>
  <c r="M64" i="1"/>
  <c r="L64" i="1"/>
  <c r="K64" i="1"/>
  <c r="J64" i="1"/>
  <c r="I64" i="1"/>
  <c r="I66" i="1" s="1"/>
  <c r="F64" i="1"/>
  <c r="F66" i="1" s="1"/>
  <c r="E66" i="1"/>
  <c r="Q62" i="1"/>
  <c r="R62" i="1" s="1"/>
  <c r="Q61" i="1"/>
  <c r="R61" i="1" s="1"/>
  <c r="Q60" i="1"/>
  <c r="R60" i="1" s="1"/>
  <c r="Q59" i="1"/>
  <c r="R59" i="1" s="1"/>
  <c r="G58" i="1"/>
  <c r="Q58" i="1" s="1"/>
  <c r="R58" i="1" s="1"/>
  <c r="Q57" i="1"/>
  <c r="R57" i="1" s="1"/>
  <c r="G56" i="1"/>
  <c r="H56" i="1" s="1"/>
  <c r="Q55" i="1"/>
  <c r="R55" i="1" s="1"/>
  <c r="G54" i="1"/>
  <c r="Q54" i="1" s="1"/>
  <c r="R54" i="1" s="1"/>
  <c r="Q53" i="1"/>
  <c r="R53" i="1" s="1"/>
  <c r="G52" i="1"/>
  <c r="H52" i="1" s="1"/>
  <c r="Q51" i="1"/>
  <c r="R51" i="1" s="1"/>
  <c r="G50" i="1"/>
  <c r="H50" i="1" s="1"/>
  <c r="N44" i="1"/>
  <c r="M44" i="1"/>
  <c r="L44" i="1"/>
  <c r="K44" i="1"/>
  <c r="J44" i="1"/>
  <c r="N43" i="1"/>
  <c r="M43" i="1"/>
  <c r="L43" i="1"/>
  <c r="K43" i="1"/>
  <c r="J43" i="1"/>
  <c r="I43" i="1"/>
  <c r="I45" i="1" s="1"/>
  <c r="F43" i="1"/>
  <c r="F45" i="1" s="1"/>
  <c r="E45" i="1"/>
  <c r="G41" i="1"/>
  <c r="H41" i="1" s="1"/>
  <c r="Q40" i="1"/>
  <c r="Q39" i="1"/>
  <c r="Q38" i="1"/>
  <c r="R38" i="1" s="1"/>
  <c r="Q36" i="1"/>
  <c r="R36" i="1" s="1"/>
  <c r="Q35" i="1"/>
  <c r="R35" i="1" s="1"/>
  <c r="Q34" i="1"/>
  <c r="R34" i="1" s="1"/>
  <c r="Q33" i="1"/>
  <c r="R33" i="1" s="1"/>
  <c r="G32" i="1"/>
  <c r="H32" i="1" s="1"/>
  <c r="N26" i="1"/>
  <c r="M26" i="1"/>
  <c r="L26" i="1"/>
  <c r="K26" i="1"/>
  <c r="J26" i="1"/>
  <c r="N25" i="1"/>
  <c r="M25" i="1"/>
  <c r="L25" i="1"/>
  <c r="K25" i="1"/>
  <c r="J25" i="1"/>
  <c r="I25" i="1"/>
  <c r="I27" i="1" s="1"/>
  <c r="F25" i="1"/>
  <c r="F27" i="1" s="1"/>
  <c r="E27" i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G12" i="1"/>
  <c r="Q12" i="1" s="1"/>
  <c r="R12" i="1" s="1"/>
  <c r="Q11" i="1"/>
  <c r="R11" i="1" s="1"/>
  <c r="G10" i="1"/>
  <c r="Q10" i="1" s="1"/>
  <c r="R10" i="1" s="1"/>
  <c r="Q9" i="1"/>
  <c r="R9" i="1" s="1"/>
  <c r="G8" i="1"/>
  <c r="H8" i="1" s="1"/>
  <c r="Q7" i="1"/>
  <c r="R7" i="1" s="1"/>
  <c r="Q6" i="1"/>
  <c r="R6" i="1" s="1"/>
  <c r="G5" i="1"/>
  <c r="Q5" i="1" s="1"/>
  <c r="R5" i="1" s="1"/>
  <c r="L45" i="1" l="1"/>
  <c r="J72" i="1"/>
  <c r="M72" i="1"/>
  <c r="K45" i="1"/>
  <c r="N72" i="1"/>
  <c r="K71" i="1"/>
  <c r="H12" i="1"/>
  <c r="K72" i="1"/>
  <c r="J66" i="1"/>
  <c r="K66" i="1"/>
  <c r="H36" i="1"/>
  <c r="H54" i="1"/>
  <c r="J27" i="1"/>
  <c r="H39" i="1"/>
  <c r="J45" i="1"/>
  <c r="M66" i="1"/>
  <c r="L71" i="1"/>
  <c r="L27" i="1"/>
  <c r="N45" i="1"/>
  <c r="H40" i="1"/>
  <c r="H58" i="1"/>
  <c r="Q44" i="1"/>
  <c r="R44" i="1" s="1"/>
  <c r="M71" i="1"/>
  <c r="H10" i="1"/>
  <c r="G64" i="1"/>
  <c r="Q56" i="1"/>
  <c r="R56" i="1" s="1"/>
  <c r="G43" i="1"/>
  <c r="Q32" i="1"/>
  <c r="R32" i="1" s="1"/>
  <c r="Q41" i="1"/>
  <c r="G27" i="1"/>
  <c r="H27" i="1" s="1"/>
  <c r="Q8" i="1"/>
  <c r="R8" i="1" s="1"/>
  <c r="Q26" i="1"/>
  <c r="R26" i="1" s="1"/>
  <c r="K27" i="1"/>
  <c r="Q52" i="1"/>
  <c r="R52" i="1" s="1"/>
  <c r="L72" i="1"/>
  <c r="Q50" i="1"/>
  <c r="R50" i="1" s="1"/>
  <c r="N71" i="1"/>
  <c r="M45" i="1"/>
  <c r="F71" i="1"/>
  <c r="Q65" i="1"/>
  <c r="R65" i="1" s="1"/>
  <c r="L66" i="1"/>
  <c r="I71" i="1"/>
  <c r="J71" i="1"/>
  <c r="M73" i="1" l="1"/>
  <c r="J73" i="1"/>
  <c r="L73" i="1"/>
  <c r="K73" i="1"/>
  <c r="Q72" i="1"/>
  <c r="R72" i="1" s="1"/>
  <c r="Q43" i="1"/>
  <c r="R43" i="1" s="1"/>
  <c r="G66" i="1"/>
  <c r="H66" i="1" s="1"/>
  <c r="G45" i="1"/>
  <c r="H45" i="1" s="1"/>
  <c r="Q25" i="1"/>
  <c r="R25" i="1" s="1"/>
  <c r="I73" i="1"/>
  <c r="Q64" i="1"/>
  <c r="R64" i="1" s="1"/>
  <c r="F73" i="1"/>
  <c r="E73" i="1"/>
  <c r="G71" i="1"/>
  <c r="H71" i="1" s="1"/>
  <c r="Q45" i="1" l="1"/>
  <c r="R45" i="1" s="1"/>
  <c r="Q71" i="1"/>
  <c r="Q27" i="1"/>
  <c r="R27" i="1" s="1"/>
  <c r="G73" i="1"/>
  <c r="H73" i="1" s="1"/>
  <c r="Q66" i="1"/>
  <c r="R66" i="1" s="1"/>
  <c r="Q73" i="1" l="1"/>
  <c r="R73" i="1" s="1"/>
  <c r="R71" i="1"/>
</calcChain>
</file>

<file path=xl/sharedStrings.xml><?xml version="1.0" encoding="utf-8"?>
<sst xmlns="http://schemas.openxmlformats.org/spreadsheetml/2006/main" count="248" uniqueCount="125">
  <si>
    <t>編號</t>
  </si>
  <si>
    <t>學程名稱</t>
  </si>
  <si>
    <t>主辦單位</t>
  </si>
  <si>
    <t>107 級</t>
  </si>
  <si>
    <t>108 級</t>
  </si>
  <si>
    <t>109 級</t>
  </si>
  <si>
    <t>110 級</t>
  </si>
  <si>
    <t>總計</t>
  </si>
  <si>
    <t>外系比率(&gt;10%)</t>
  </si>
  <si>
    <t>修讀</t>
  </si>
  <si>
    <t>取證</t>
  </si>
  <si>
    <t>合計</t>
  </si>
  <si>
    <t>取證比率</t>
  </si>
  <si>
    <t>外系</t>
  </si>
  <si>
    <t xml:space="preserve">MICE 雙語 </t>
  </si>
  <si>
    <t>行管系</t>
  </si>
  <si>
    <t>獎勵旅遊規劃與服務</t>
  </si>
  <si>
    <t>休閒系</t>
  </si>
  <si>
    <t>幸福產業婚慶服務經營管理</t>
  </si>
  <si>
    <t>企管系</t>
  </si>
  <si>
    <t>婚慶服務經營管理</t>
  </si>
  <si>
    <t>網實通路整合</t>
  </si>
  <si>
    <t>新零售營運</t>
  </si>
  <si>
    <t xml:space="preserve">FinTech </t>
  </si>
  <si>
    <t>財金系</t>
  </si>
  <si>
    <t>智能投資創新應用</t>
  </si>
  <si>
    <t>大數據與金融監理</t>
  </si>
  <si>
    <t>會資系</t>
  </si>
  <si>
    <t>金融數位行銷</t>
  </si>
  <si>
    <t>高資產財富管理</t>
  </si>
  <si>
    <t>服務創新商業模式 (109)</t>
  </si>
  <si>
    <t>商業模式創新創業 (109)</t>
  </si>
  <si>
    <t>獨立</t>
  </si>
  <si>
    <t>咖啡與創意飲食經營</t>
  </si>
  <si>
    <t>整復推拿調理養生</t>
  </si>
  <si>
    <t>橘色產業服務</t>
  </si>
  <si>
    <t>金融雙語行銷跨域學院(110)</t>
  </si>
  <si>
    <t>學分學程</t>
  </si>
  <si>
    <t>微學程</t>
  </si>
  <si>
    <t>商務管理學院</t>
  </si>
  <si>
    <t>【商務管理學院】     1個跨域學院，5 個學分學程，14 個微學程</t>
  </si>
  <si>
    <t xml:space="preserve">區域商貿 (108) </t>
  </si>
  <si>
    <t>國貿系</t>
  </si>
  <si>
    <t>拉丁美洲商貿</t>
  </si>
  <si>
    <t>東南亞商貿</t>
  </si>
  <si>
    <t>日本商貿</t>
  </si>
  <si>
    <t>應日系</t>
  </si>
  <si>
    <t xml:space="preserve">國際空勤服務 </t>
  </si>
  <si>
    <t>應英系</t>
  </si>
  <si>
    <t>外貿數位科技 (109)</t>
  </si>
  <si>
    <t>智慧商貿</t>
  </si>
  <si>
    <t>107級</t>
  </si>
  <si>
    <t>全英語國際商務跨域學院(111招生)</t>
  </si>
  <si>
    <t>商貿外語學院</t>
  </si>
  <si>
    <t>【商貿外語學院】     3 個學分學程，4 個微學程</t>
  </si>
  <si>
    <t>雲端行動應用實務</t>
  </si>
  <si>
    <t>資管系</t>
  </si>
  <si>
    <t>智慧雲端行動科技</t>
  </si>
  <si>
    <t>翻轉農業 明日餐桌</t>
  </si>
  <si>
    <t>明日餐桌</t>
  </si>
  <si>
    <t>跨境電子商務</t>
  </si>
  <si>
    <t>多元文化跨境電商虛實整合</t>
  </si>
  <si>
    <t xml:space="preserve">物聯網科技與行銷 </t>
  </si>
  <si>
    <t>商管系</t>
  </si>
  <si>
    <t>物聯網科技與行銷</t>
  </si>
  <si>
    <t>創業家能力</t>
  </si>
  <si>
    <t>新媒體傳播</t>
  </si>
  <si>
    <t>多設系</t>
  </si>
  <si>
    <t>全方位整合性行銷</t>
  </si>
  <si>
    <t>創新設計學院</t>
  </si>
  <si>
    <t>【創新設計學院】      5 個學分學程，8 個微學程</t>
  </si>
  <si>
    <t>全校學分學程</t>
  </si>
  <si>
    <t>全校微學程</t>
  </si>
  <si>
    <t>全校總計</t>
  </si>
  <si>
    <r>
      <t>110 學年度各學院取證比率 KPI 為</t>
    </r>
    <r>
      <rPr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FF0000"/>
        <rFont val="新細明體"/>
        <family val="1"/>
        <charset val="136"/>
      </rPr>
      <t>80%</t>
    </r>
  </si>
  <si>
    <t>110.9.27 商貿學院規劃跨域學院課程，預計 111招生。</t>
  </si>
  <si>
    <t>智慧創新與設計跨域學院(112招生)</t>
    <phoneticPr fontId="19" type="noConversion"/>
  </si>
  <si>
    <t>110.9.15 通知外系修讀未達 10% 的學程召集老師及學程主辦單位。</t>
    <phoneticPr fontId="19" type="noConversion"/>
  </si>
  <si>
    <t>創業家能力(111退場)</t>
    <phoneticPr fontId="19" type="noConversion"/>
  </si>
  <si>
    <t>拉丁美洲商貿</t>
    <phoneticPr fontId="19" type="noConversion"/>
  </si>
  <si>
    <t>商管學院</t>
    <phoneticPr fontId="19" type="noConversion"/>
  </si>
  <si>
    <t>學程召集老師</t>
    <phoneticPr fontId="19" type="noConversion"/>
  </si>
  <si>
    <t>葛致慧</t>
  </si>
  <si>
    <t>陳慧婷</t>
  </si>
  <si>
    <t>姜穎</t>
    <phoneticPr fontId="19" type="noConversion"/>
  </si>
  <si>
    <t>劉大魁</t>
  </si>
  <si>
    <t>洪大翔</t>
  </si>
  <si>
    <t>陳桂嫻</t>
  </si>
  <si>
    <t>劉大魁</t>
    <phoneticPr fontId="19" type="noConversion"/>
  </si>
  <si>
    <t>李世欽</t>
  </si>
  <si>
    <t>賴虹霖</t>
    <phoneticPr fontId="19" type="noConversion"/>
  </si>
  <si>
    <t>游清芳</t>
    <phoneticPr fontId="19" type="noConversion"/>
  </si>
  <si>
    <t>楊適伃</t>
  </si>
  <si>
    <t>吳宜靜</t>
  </si>
  <si>
    <t>鄭雅馨</t>
  </si>
  <si>
    <t>高麗萍</t>
  </si>
  <si>
    <t>呂宜蓉</t>
  </si>
  <si>
    <t>楊雅棠</t>
  </si>
  <si>
    <t>張民忠</t>
  </si>
  <si>
    <t>林郁芬</t>
  </si>
  <si>
    <t>陳敬忠</t>
  </si>
  <si>
    <t>王珍一</t>
  </si>
  <si>
    <t>倪家珍</t>
  </si>
  <si>
    <t>關芳芳</t>
  </si>
  <si>
    <t>何素美</t>
  </si>
  <si>
    <t>姚政文</t>
  </si>
  <si>
    <t>黃信博</t>
  </si>
  <si>
    <t>林曉雯</t>
  </si>
  <si>
    <t>蘇啟鴻</t>
  </si>
  <si>
    <t>陳明郁</t>
  </si>
  <si>
    <t>沈介文</t>
  </si>
  <si>
    <t>林子忻</t>
  </si>
  <si>
    <t>蔡緒浩</t>
    <phoneticPr fontId="19" type="noConversion"/>
  </si>
  <si>
    <t>黃淑芬</t>
  </si>
  <si>
    <t>跨領域學程設置辦法第 6條：每年應屆畢業生取證人數連續二年未達 70%(新設學程自設立後第三年起始適用)者，外系修讀人數連續二年未達 10%者，學程主辦單位須提出學程終止。</t>
    <phoneticPr fontId="19" type="noConversion"/>
  </si>
  <si>
    <t xml:space="preserve"> 110學年度(~111.7.31)  各學程修讀及取證人數  製表日期：111.05.24</t>
    <phoneticPr fontId="19" type="noConversion"/>
  </si>
  <si>
    <t>外系：跨院比率</t>
    <phoneticPr fontId="19" type="noConversion"/>
  </si>
  <si>
    <t>110 學年度，1個跨域學院， 13 個學分學程， 26 個微學程(橙色底)</t>
    <phoneticPr fontId="19" type="noConversion"/>
  </si>
  <si>
    <t>111.4.01 跨領域學習發展小組會議，記帳士培育微學程、創業家能力學分學程，111學年度退場。</t>
    <phoneticPr fontId="19" type="noConversion"/>
  </si>
  <si>
    <t>會展行銷實務(111更名)</t>
    <phoneticPr fontId="19" type="noConversion"/>
  </si>
  <si>
    <t>記帳士培育(111退場)</t>
    <phoneticPr fontId="19" type="noConversion"/>
  </si>
  <si>
    <t>互動媒體(110)</t>
    <phoneticPr fontId="19" type="noConversion"/>
  </si>
  <si>
    <t>銀行授信與不動產鑑價(110)</t>
    <phoneticPr fontId="19" type="noConversion"/>
  </si>
  <si>
    <t>-</t>
    <phoneticPr fontId="19" type="noConversion"/>
  </si>
  <si>
    <t>-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</si>
</sst>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;[Red]&quot;(&quot;0&quot;)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4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FCE4D6"/>
        <bgColor rgb="FFFCE4D6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FF00"/>
        <bgColor rgb="FFDAEEF3"/>
      </patternFill>
    </fill>
    <fill>
      <patternFill patternType="solid">
        <fgColor rgb="FFFFFF00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rgb="FFFCE4D6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80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/>
      <top style="thick">
        <color rgb="FFFF0000"/>
      </top>
      <bottom style="thin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/>
      <diagonal/>
    </border>
    <border>
      <left style="thick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ck">
        <color rgb="FFFF0000"/>
      </left>
      <right/>
      <top style="thin">
        <color rgb="FFFF0000"/>
      </top>
      <bottom/>
      <diagonal/>
    </border>
    <border>
      <left/>
      <right style="thick">
        <color rgb="FFFF0000"/>
      </right>
      <top style="thin">
        <color rgb="FFFF0000"/>
      </top>
      <bottom style="thin">
        <color rgb="FFFF0000"/>
      </bottom>
      <diagonal/>
    </border>
    <border>
      <left/>
      <right style="thick">
        <color rgb="FFFF0000"/>
      </right>
      <top style="thin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ck">
        <color rgb="FFFF0000"/>
      </right>
      <top/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ck">
        <color rgb="FFFF0000"/>
      </left>
      <right/>
      <top/>
      <bottom style="thin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ck">
        <color rgb="FFFF0000"/>
      </right>
      <top style="thin">
        <color rgb="FFFF0000"/>
      </top>
      <bottom/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</borders>
  <cellStyleXfs count="43">
    <xf numFmtId="0" fontId="0" fillId="0" borderId="0">
      <alignment vertical="center"/>
    </xf>
    <xf numFmtId="0" fontId="1" fillId="0" borderId="0" applyNumberFormat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0" borderId="5" applyNumberFormat="0" applyProtection="0">
      <alignment vertical="center"/>
    </xf>
    <xf numFmtId="0" fontId="8" fillId="0" borderId="6" applyNumberFormat="0" applyProtection="0">
      <alignment vertical="center"/>
    </xf>
    <xf numFmtId="0" fontId="9" fillId="0" borderId="7" applyNumberFormat="0" applyProtection="0">
      <alignment vertical="center"/>
    </xf>
    <xf numFmtId="0" fontId="9" fillId="0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15" fillId="14" borderId="1" applyNumberFormat="0" applyProtection="0">
      <alignment vertical="center"/>
    </xf>
    <xf numFmtId="0" fontId="16" fillId="7" borderId="2" applyNumberFormat="0" applyProtection="0">
      <alignment vertical="center"/>
    </xf>
    <xf numFmtId="0" fontId="11" fillId="7" borderId="1" applyNumberFormat="0" applyProtection="0">
      <alignment vertical="center"/>
    </xf>
    <xf numFmtId="0" fontId="17" fillId="0" borderId="8" applyNumberFormat="0" applyProtection="0">
      <alignment vertical="center"/>
    </xf>
    <xf numFmtId="0" fontId="10" fillId="6" borderId="2" applyNumberFormat="0" applyProtection="0">
      <alignment vertical="center"/>
    </xf>
    <xf numFmtId="0" fontId="13" fillId="0" borderId="0" applyNumberFormat="0" applyBorder="0" applyProtection="0">
      <alignment vertical="center"/>
    </xf>
    <xf numFmtId="0" fontId="1" fillId="3" borderId="3" applyNumberFormat="0" applyFont="0" applyProtection="0">
      <alignment vertical="center"/>
    </xf>
    <xf numFmtId="0" fontId="12" fillId="0" borderId="0" applyNumberFormat="0" applyBorder="0" applyProtection="0">
      <alignment vertical="center"/>
    </xf>
    <xf numFmtId="0" fontId="3" fillId="0" borderId="4" applyNumberFormat="0" applyProtection="0">
      <alignment vertical="center"/>
    </xf>
    <xf numFmtId="0" fontId="14" fillId="8" borderId="0" applyNumberFormat="0" applyBorder="0" applyProtection="0">
      <alignment vertical="center"/>
    </xf>
    <xf numFmtId="0" fontId="1" fillId="15" borderId="0" applyNumberFormat="0" applyFont="0" applyBorder="0" applyProtection="0">
      <alignment vertical="center"/>
    </xf>
    <xf numFmtId="0" fontId="1" fillId="21" borderId="0" applyNumberFormat="0" applyFont="0" applyBorder="0" applyProtection="0">
      <alignment vertical="center"/>
    </xf>
    <xf numFmtId="0" fontId="14" fillId="27" borderId="0" applyNumberFormat="0" applyBorder="0" applyProtection="0">
      <alignment vertical="center"/>
    </xf>
    <xf numFmtId="0" fontId="14" fillId="9" borderId="0" applyNumberFormat="0" applyBorder="0" applyProtection="0">
      <alignment vertical="center"/>
    </xf>
    <xf numFmtId="0" fontId="1" fillId="16" borderId="0" applyNumberFormat="0" applyFont="0" applyBorder="0" applyProtection="0">
      <alignment vertical="center"/>
    </xf>
    <xf numFmtId="0" fontId="1" fillId="22" borderId="0" applyNumberFormat="0" applyFont="0" applyBorder="0" applyProtection="0">
      <alignment vertical="center"/>
    </xf>
    <xf numFmtId="0" fontId="14" fillId="28" borderId="0" applyNumberFormat="0" applyBorder="0" applyProtection="0">
      <alignment vertical="center"/>
    </xf>
    <xf numFmtId="0" fontId="14" fillId="10" borderId="0" applyNumberFormat="0" applyBorder="0" applyProtection="0">
      <alignment vertical="center"/>
    </xf>
    <xf numFmtId="0" fontId="1" fillId="17" borderId="0" applyNumberFormat="0" applyFont="0" applyBorder="0" applyProtection="0">
      <alignment vertical="center"/>
    </xf>
    <xf numFmtId="0" fontId="1" fillId="23" borderId="0" applyNumberFormat="0" applyFont="0" applyBorder="0" applyProtection="0">
      <alignment vertical="center"/>
    </xf>
    <xf numFmtId="0" fontId="14" fillId="29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1" fillId="18" borderId="0" applyNumberFormat="0" applyFont="0" applyBorder="0" applyProtection="0">
      <alignment vertical="center"/>
    </xf>
    <xf numFmtId="0" fontId="1" fillId="24" borderId="0" applyNumberFormat="0" applyFont="0" applyBorder="0" applyProtection="0">
      <alignment vertical="center"/>
    </xf>
    <xf numFmtId="0" fontId="14" fillId="30" borderId="0" applyNumberFormat="0" applyBorder="0" applyProtection="0">
      <alignment vertical="center"/>
    </xf>
    <xf numFmtId="0" fontId="14" fillId="12" borderId="0" applyNumberFormat="0" applyBorder="0" applyProtection="0">
      <alignment vertical="center"/>
    </xf>
    <xf numFmtId="0" fontId="1" fillId="19" borderId="0" applyNumberFormat="0" applyFont="0" applyBorder="0" applyProtection="0">
      <alignment vertical="center"/>
    </xf>
    <xf numFmtId="0" fontId="1" fillId="25" borderId="0" applyNumberFormat="0" applyFont="0" applyBorder="0" applyProtection="0">
      <alignment vertical="center"/>
    </xf>
    <xf numFmtId="0" fontId="14" fillId="31" borderId="0" applyNumberFormat="0" applyBorder="0" applyProtection="0">
      <alignment vertical="center"/>
    </xf>
    <xf numFmtId="0" fontId="14" fillId="13" borderId="0" applyNumberFormat="0" applyBorder="0" applyProtection="0">
      <alignment vertical="center"/>
    </xf>
    <xf numFmtId="0" fontId="1" fillId="20" borderId="0" applyNumberFormat="0" applyFont="0" applyBorder="0" applyProtection="0">
      <alignment vertical="center"/>
    </xf>
    <xf numFmtId="0" fontId="1" fillId="26" borderId="0" applyNumberFormat="0" applyFont="0" applyBorder="0" applyProtection="0">
      <alignment vertical="center"/>
    </xf>
    <xf numFmtId="0" fontId="14" fillId="32" borderId="0" applyNumberFormat="0" applyBorder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9" fontId="1" fillId="0" borderId="18" xfId="1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left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9" fontId="0" fillId="20" borderId="18" xfId="0" applyNumberFormat="1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176" fontId="0" fillId="20" borderId="21" xfId="0" applyNumberFormat="1" applyFill="1" applyBorder="1" applyAlignment="1">
      <alignment horizontal="center" vertical="center"/>
    </xf>
    <xf numFmtId="9" fontId="0" fillId="33" borderId="18" xfId="0" applyNumberFormat="1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9" fontId="0" fillId="33" borderId="19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9" fontId="0" fillId="33" borderId="22" xfId="0" applyNumberFormat="1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0" fontId="0" fillId="20" borderId="25" xfId="0" applyFill="1" applyBorder="1" applyAlignment="1">
      <alignment horizontal="left" vertical="center"/>
    </xf>
    <xf numFmtId="0" fontId="0" fillId="20" borderId="27" xfId="0" applyFill="1" applyBorder="1" applyAlignment="1">
      <alignment horizontal="center" vertical="center"/>
    </xf>
    <xf numFmtId="9" fontId="0" fillId="20" borderId="19" xfId="0" applyNumberFormat="1" applyFill="1" applyBorder="1" applyAlignment="1">
      <alignment horizontal="center" vertical="center"/>
    </xf>
    <xf numFmtId="0" fontId="0" fillId="19" borderId="26" xfId="0" applyFill="1" applyBorder="1" applyAlignment="1">
      <alignment vertical="center"/>
    </xf>
    <xf numFmtId="0" fontId="0" fillId="19" borderId="28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0" fillId="20" borderId="16" xfId="0" applyNumberFormat="1" applyFill="1" applyBorder="1" applyAlignment="1">
      <alignment horizontal="center" vertical="center"/>
    </xf>
    <xf numFmtId="176" fontId="0" fillId="20" borderId="36" xfId="0" applyNumberFormat="1" applyFill="1" applyBorder="1" applyAlignment="1">
      <alignment horizontal="center" vertical="center"/>
    </xf>
    <xf numFmtId="176" fontId="0" fillId="20" borderId="17" xfId="0" applyNumberFormat="1" applyFill="1" applyBorder="1" applyAlignment="1">
      <alignment horizontal="center" vertical="center"/>
    </xf>
    <xf numFmtId="176" fontId="0" fillId="20" borderId="18" xfId="0" applyNumberFormat="1" applyFill="1" applyBorder="1" applyAlignment="1">
      <alignment horizontal="center" vertical="center"/>
    </xf>
    <xf numFmtId="176" fontId="0" fillId="20" borderId="20" xfId="0" applyNumberFormat="1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19" xfId="0" applyNumberFormat="1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176" fontId="0" fillId="20" borderId="22" xfId="0" applyNumberFormat="1" applyFill="1" applyBorder="1" applyAlignment="1">
      <alignment horizontal="center" vertical="center"/>
    </xf>
    <xf numFmtId="9" fontId="0" fillId="20" borderId="22" xfId="0" applyNumberFormat="1" applyFill="1" applyBorder="1" applyAlignment="1">
      <alignment horizontal="center" vertical="center"/>
    </xf>
    <xf numFmtId="0" fontId="0" fillId="19" borderId="25" xfId="0" applyFill="1" applyBorder="1" applyAlignment="1">
      <alignment vertical="center"/>
    </xf>
    <xf numFmtId="176" fontId="0" fillId="19" borderId="16" xfId="0" applyNumberFormat="1" applyFill="1" applyBorder="1" applyAlignment="1">
      <alignment horizontal="center" vertical="center"/>
    </xf>
    <xf numFmtId="176" fontId="0" fillId="19" borderId="17" xfId="0" applyNumberFormat="1" applyFill="1" applyBorder="1" applyAlignment="1">
      <alignment horizontal="center" vertical="center"/>
    </xf>
    <xf numFmtId="176" fontId="0" fillId="19" borderId="22" xfId="0" applyNumberFormat="1" applyFill="1" applyBorder="1" applyAlignment="1">
      <alignment horizontal="center" vertical="center"/>
    </xf>
    <xf numFmtId="0" fontId="0" fillId="20" borderId="22" xfId="0" applyFill="1" applyBorder="1" applyAlignment="1">
      <alignment horizontal="left" vertical="center" wrapText="1"/>
    </xf>
    <xf numFmtId="0" fontId="0" fillId="20" borderId="21" xfId="0" applyFill="1" applyBorder="1" applyAlignment="1">
      <alignment horizontal="center" vertical="center" wrapText="1"/>
    </xf>
    <xf numFmtId="9" fontId="0" fillId="20" borderId="17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176" fontId="0" fillId="33" borderId="24" xfId="0" applyNumberFormat="1" applyFill="1" applyBorder="1" applyAlignment="1">
      <alignment horizontal="center" vertical="center"/>
    </xf>
    <xf numFmtId="176" fontId="0" fillId="33" borderId="36" xfId="0" applyNumberFormat="1" applyFill="1" applyBorder="1" applyAlignment="1">
      <alignment horizontal="center" vertical="center"/>
    </xf>
    <xf numFmtId="0" fontId="0" fillId="33" borderId="47" xfId="0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33" borderId="47" xfId="0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46" xfId="0" applyFill="1" applyBorder="1" applyAlignment="1">
      <alignment horizontal="left" vertical="center"/>
    </xf>
    <xf numFmtId="9" fontId="0" fillId="33" borderId="17" xfId="0" applyNumberFormat="1" applyFill="1" applyBorder="1" applyAlignment="1">
      <alignment horizontal="center" vertical="center"/>
    </xf>
    <xf numFmtId="0" fontId="0" fillId="35" borderId="42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32" xfId="0" applyFill="1" applyBorder="1" applyAlignment="1">
      <alignment horizontal="center" vertical="center"/>
    </xf>
    <xf numFmtId="176" fontId="0" fillId="35" borderId="30" xfId="0" applyNumberFormat="1" applyFill="1" applyBorder="1" applyAlignment="1">
      <alignment horizontal="center" vertical="center"/>
    </xf>
    <xf numFmtId="176" fontId="0" fillId="35" borderId="37" xfId="0" applyNumberFormat="1" applyFill="1" applyBorder="1" applyAlignment="1">
      <alignment horizontal="center" vertical="center"/>
    </xf>
    <xf numFmtId="176" fontId="0" fillId="35" borderId="31" xfId="0" applyNumberFormat="1" applyFill="1" applyBorder="1" applyAlignment="1">
      <alignment horizontal="center" vertical="center"/>
    </xf>
    <xf numFmtId="9" fontId="0" fillId="37" borderId="22" xfId="0" applyNumberFormat="1" applyFill="1" applyBorder="1" applyAlignment="1">
      <alignment horizontal="center" vertical="center"/>
    </xf>
    <xf numFmtId="9" fontId="0" fillId="37" borderId="17" xfId="0" applyNumberFormat="1" applyFill="1" applyBorder="1" applyAlignment="1">
      <alignment horizontal="center" vertical="center"/>
    </xf>
    <xf numFmtId="9" fontId="0" fillId="0" borderId="21" xfId="1" applyNumberFormat="1" applyFont="1" applyBorder="1" applyAlignment="1">
      <alignment horizontal="center" vertical="center"/>
    </xf>
    <xf numFmtId="9" fontId="0" fillId="39" borderId="21" xfId="1" applyNumberFormat="1" applyFont="1" applyFill="1" applyBorder="1" applyAlignment="1">
      <alignment horizontal="center" vertical="center"/>
    </xf>
    <xf numFmtId="9" fontId="0" fillId="40" borderId="21" xfId="1" applyNumberFormat="1" applyFont="1" applyFill="1" applyBorder="1" applyAlignment="1">
      <alignment horizontal="center" vertical="center"/>
    </xf>
    <xf numFmtId="9" fontId="0" fillId="41" borderId="21" xfId="1" applyNumberFormat="1" applyFont="1" applyFill="1" applyBorder="1" applyAlignment="1">
      <alignment horizontal="center" vertical="center"/>
    </xf>
    <xf numFmtId="9" fontId="13" fillId="39" borderId="21" xfId="1" applyNumberFormat="1" applyFont="1" applyFill="1" applyBorder="1" applyAlignment="1">
      <alignment horizontal="center" vertical="center"/>
    </xf>
    <xf numFmtId="9" fontId="13" fillId="40" borderId="21" xfId="1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36" borderId="44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43" borderId="44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9" fontId="0" fillId="0" borderId="44" xfId="1" applyNumberFormat="1" applyFont="1" applyBorder="1" applyAlignment="1">
      <alignment horizontal="center" vertical="center"/>
    </xf>
    <xf numFmtId="176" fontId="0" fillId="33" borderId="44" xfId="0" applyNumberFormat="1" applyFill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0" fillId="39" borderId="44" xfId="1" applyNumberFormat="1" applyFont="1" applyFill="1" applyBorder="1" applyAlignment="1">
      <alignment horizontal="center" vertical="center"/>
    </xf>
    <xf numFmtId="9" fontId="0" fillId="39" borderId="44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39" xfId="0" applyFill="1" applyBorder="1" applyAlignment="1">
      <alignment horizontal="left" vertical="center"/>
    </xf>
    <xf numFmtId="0" fontId="0" fillId="33" borderId="40" xfId="0" applyFill="1" applyBorder="1" applyAlignment="1">
      <alignment horizontal="center" vertical="center"/>
    </xf>
    <xf numFmtId="9" fontId="0" fillId="33" borderId="53" xfId="0" applyNumberFormat="1" applyFill="1" applyBorder="1" applyAlignment="1">
      <alignment horizontal="center" vertical="center"/>
    </xf>
    <xf numFmtId="176" fontId="0" fillId="33" borderId="53" xfId="0" applyNumberForma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9" fontId="0" fillId="0" borderId="52" xfId="1" applyNumberFormat="1" applyFont="1" applyBorder="1" applyAlignment="1">
      <alignment horizontal="center" vertical="center"/>
    </xf>
    <xf numFmtId="0" fontId="0" fillId="19" borderId="20" xfId="0" applyFill="1" applyBorder="1" applyAlignment="1">
      <alignment vertical="center"/>
    </xf>
    <xf numFmtId="0" fontId="0" fillId="19" borderId="19" xfId="0" applyFill="1" applyBorder="1" applyAlignment="1">
      <alignment horizontal="left" vertical="center"/>
    </xf>
    <xf numFmtId="0" fontId="0" fillId="19" borderId="27" xfId="0" applyFill="1" applyBorder="1" applyAlignment="1">
      <alignment horizontal="center" vertical="center"/>
    </xf>
    <xf numFmtId="0" fontId="0" fillId="0" borderId="52" xfId="0" applyBorder="1">
      <alignment vertical="center"/>
    </xf>
    <xf numFmtId="0" fontId="0" fillId="41" borderId="44" xfId="0" applyFill="1" applyBorder="1">
      <alignment vertical="center"/>
    </xf>
    <xf numFmtId="0" fontId="0" fillId="39" borderId="44" xfId="0" applyFill="1" applyBorder="1">
      <alignment vertical="center"/>
    </xf>
    <xf numFmtId="0" fontId="0" fillId="41" borderId="45" xfId="0" applyFill="1" applyBorder="1">
      <alignment vertical="center"/>
    </xf>
    <xf numFmtId="0" fontId="0" fillId="42" borderId="29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39" borderId="20" xfId="0" applyNumberFormat="1" applyFill="1" applyBorder="1" applyAlignment="1">
      <alignment horizontal="center" vertical="center"/>
    </xf>
    <xf numFmtId="9" fontId="0" fillId="41" borderId="42" xfId="0" applyNumberFormat="1" applyFill="1" applyBorder="1" applyAlignment="1">
      <alignment horizontal="center" vertical="center"/>
    </xf>
    <xf numFmtId="0" fontId="0" fillId="42" borderId="49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center" vertical="center" wrapText="1"/>
    </xf>
    <xf numFmtId="9" fontId="0" fillId="33" borderId="57" xfId="0" applyNumberFormat="1" applyFill="1" applyBorder="1" applyAlignment="1">
      <alignment horizontal="center" vertical="center"/>
    </xf>
    <xf numFmtId="176" fontId="0" fillId="33" borderId="57" xfId="0" applyNumberFormat="1" applyFill="1" applyBorder="1" applyAlignment="1">
      <alignment horizontal="center" vertical="center"/>
    </xf>
    <xf numFmtId="176" fontId="0" fillId="19" borderId="23" xfId="0" applyNumberFormat="1" applyFill="1" applyBorder="1" applyAlignment="1">
      <alignment horizontal="center" vertical="center"/>
    </xf>
    <xf numFmtId="176" fontId="0" fillId="19" borderId="58" xfId="0" applyNumberFormat="1" applyFill="1" applyBorder="1" applyAlignment="1">
      <alignment horizontal="center" vertical="center"/>
    </xf>
    <xf numFmtId="9" fontId="0" fillId="37" borderId="59" xfId="0" applyNumberFormat="1" applyFill="1" applyBorder="1" applyAlignment="1">
      <alignment horizontal="center" vertical="center"/>
    </xf>
    <xf numFmtId="176" fontId="0" fillId="19" borderId="60" xfId="0" applyNumberFormat="1" applyFill="1" applyBorder="1" applyAlignment="1">
      <alignment horizontal="center" vertical="center"/>
    </xf>
    <xf numFmtId="176" fontId="0" fillId="19" borderId="26" xfId="0" applyNumberFormat="1" applyFill="1" applyBorder="1" applyAlignment="1">
      <alignment horizontal="center" vertical="center"/>
    </xf>
    <xf numFmtId="9" fontId="0" fillId="41" borderId="44" xfId="0" applyNumberFormat="1" applyFill="1" applyBorder="1" applyAlignment="1">
      <alignment horizontal="center" vertical="center"/>
    </xf>
    <xf numFmtId="9" fontId="13" fillId="0" borderId="44" xfId="0" applyNumberFormat="1" applyFont="1" applyBorder="1" applyAlignment="1">
      <alignment horizontal="center" vertical="center"/>
    </xf>
    <xf numFmtId="9" fontId="13" fillId="39" borderId="44" xfId="0" applyNumberFormat="1" applyFont="1" applyFill="1" applyBorder="1" applyAlignment="1">
      <alignment horizontal="center" vertical="center"/>
    </xf>
    <xf numFmtId="0" fontId="0" fillId="0" borderId="61" xfId="0" applyBorder="1">
      <alignment vertical="center"/>
    </xf>
    <xf numFmtId="9" fontId="0" fillId="33" borderId="44" xfId="0" applyNumberFormat="1" applyFill="1" applyBorder="1" applyAlignment="1">
      <alignment horizontal="center" vertical="center"/>
    </xf>
    <xf numFmtId="9" fontId="0" fillId="35" borderId="45" xfId="0" applyNumberFormat="1" applyFill="1" applyBorder="1" applyAlignment="1">
      <alignment horizontal="center" vertical="center"/>
    </xf>
    <xf numFmtId="176" fontId="0" fillId="35" borderId="45" xfId="0" applyNumberFormat="1" applyFill="1" applyBorder="1" applyAlignment="1">
      <alignment horizontal="center" vertical="center"/>
    </xf>
    <xf numFmtId="9" fontId="0" fillId="38" borderId="37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20" borderId="19" xfId="0" applyNumberFormat="1" applyFill="1" applyBorder="1" applyAlignment="1">
      <alignment horizontal="center" vertical="center"/>
    </xf>
    <xf numFmtId="176" fontId="0" fillId="19" borderId="19" xfId="0" applyNumberFormat="1" applyFill="1" applyBorder="1" applyAlignment="1">
      <alignment horizontal="center" vertical="center"/>
    </xf>
    <xf numFmtId="176" fontId="0" fillId="19" borderId="30" xfId="0" applyNumberFormat="1" applyFill="1" applyBorder="1" applyAlignment="1">
      <alignment horizontal="center" vertical="center"/>
    </xf>
    <xf numFmtId="176" fontId="0" fillId="19" borderId="31" xfId="0" applyNumberFormat="1" applyFill="1" applyBorder="1" applyAlignment="1">
      <alignment horizontal="center" vertical="center"/>
    </xf>
    <xf numFmtId="176" fontId="0" fillId="33" borderId="40" xfId="0" applyNumberFormat="1" applyFill="1" applyBorder="1" applyAlignment="1">
      <alignment horizontal="center" vertical="center"/>
    </xf>
    <xf numFmtId="9" fontId="20" fillId="0" borderId="44" xfId="1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42" borderId="56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35" borderId="42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20" borderId="16" xfId="0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20" borderId="23" xfId="0" applyFill="1" applyBorder="1">
      <alignment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a100.chihlee.edu.tw/var/file/2/1002/img/802/908927961.pdf" TargetMode="External"/><Relationship Id="rId13" Type="http://schemas.openxmlformats.org/officeDocument/2006/relationships/hyperlink" Target="https://aa100.chihlee.edu.tw/var/file/2/1002/img/802/490222172.pdf" TargetMode="External"/><Relationship Id="rId18" Type="http://schemas.openxmlformats.org/officeDocument/2006/relationships/hyperlink" Target="https://cf100.chihlee.edu.tw/p/412-1024-3902.php?Lang=zh-tw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aa100.chihlee.edu.tw/var/file/2/1002/img/802/715239711.pdf" TargetMode="External"/><Relationship Id="rId21" Type="http://schemas.openxmlformats.org/officeDocument/2006/relationships/hyperlink" Target="https://aa100.chihlee.edu.tw/var/file/2/1002/img/802/732395456.pdf" TargetMode="External"/><Relationship Id="rId7" Type="http://schemas.openxmlformats.org/officeDocument/2006/relationships/hyperlink" Target="https://aa100.chihlee.edu.tw/var/file/2/1002/img/802/620298809.pdf" TargetMode="External"/><Relationship Id="rId12" Type="http://schemas.openxmlformats.org/officeDocument/2006/relationships/hyperlink" Target="https://aa100.chihlee.edu.tw/var/file/2/1002/img/802/135106542.pdf" TargetMode="External"/><Relationship Id="rId17" Type="http://schemas.openxmlformats.org/officeDocument/2006/relationships/hyperlink" Target="https://cf100.chihlee.edu.tw/p/412-1024-3901.php?Lang=zh-tw" TargetMode="External"/><Relationship Id="rId25" Type="http://schemas.openxmlformats.org/officeDocument/2006/relationships/hyperlink" Target="https://aa100.chihlee.edu.tw/var/file/2/1002/img/802/179139006.pdf" TargetMode="External"/><Relationship Id="rId2" Type="http://schemas.openxmlformats.org/officeDocument/2006/relationships/hyperlink" Target="https://aa100.chihlee.edu.tw/var/file/2/1002/img/802/228086179.pdf" TargetMode="External"/><Relationship Id="rId16" Type="http://schemas.openxmlformats.org/officeDocument/2006/relationships/hyperlink" Target="https://cf100.chihlee.edu.tw/p/412-1024-2303.php?Lang=zh-tw" TargetMode="External"/><Relationship Id="rId20" Type="http://schemas.openxmlformats.org/officeDocument/2006/relationships/hyperlink" Target="https://aa100.chihlee.edu.tw/var/file/2/1002/img/802/447022237.pdf" TargetMode="External"/><Relationship Id="rId1" Type="http://schemas.openxmlformats.org/officeDocument/2006/relationships/hyperlink" Target="https://aa100.chihlee.edu.tw/var/file/2/1002/img/802/190029139.pdf" TargetMode="External"/><Relationship Id="rId6" Type="http://schemas.openxmlformats.org/officeDocument/2006/relationships/hyperlink" Target="https://aa100.chihlee.edu.tw/var/file/2/1002/img/802/529128071.pdf" TargetMode="External"/><Relationship Id="rId11" Type="http://schemas.openxmlformats.org/officeDocument/2006/relationships/hyperlink" Target="https://aa100.chihlee.edu.tw/var/file/2/1002/img/802/165539448.pdf" TargetMode="External"/><Relationship Id="rId24" Type="http://schemas.openxmlformats.org/officeDocument/2006/relationships/hyperlink" Target="https://aa100.chihlee.edu.tw/var/file/2/1002/img/801/140246237.pdf" TargetMode="External"/><Relationship Id="rId5" Type="http://schemas.openxmlformats.org/officeDocument/2006/relationships/hyperlink" Target="https://aa100.chihlee.edu.tw/var/file/2/1002/img/802/793920336.pdf" TargetMode="External"/><Relationship Id="rId15" Type="http://schemas.openxmlformats.org/officeDocument/2006/relationships/hyperlink" Target="https://cf100.chihlee.edu.tw/p/412-1024-2301.php?Lang=zh-tw" TargetMode="External"/><Relationship Id="rId23" Type="http://schemas.openxmlformats.org/officeDocument/2006/relationships/hyperlink" Target="https://aa100.chihlee.edu.tw/var/file/2/1002/img/802/164410903.pdf" TargetMode="External"/><Relationship Id="rId10" Type="http://schemas.openxmlformats.org/officeDocument/2006/relationships/hyperlink" Target="https://aa100.chihlee.edu.tw/var/file/2/1002/img/802/596742929.pdf" TargetMode="External"/><Relationship Id="rId19" Type="http://schemas.openxmlformats.org/officeDocument/2006/relationships/hyperlink" Target="https://aa100.chihlee.edu.tw/var/file/2/1002/img/802/395770634.pdf" TargetMode="External"/><Relationship Id="rId4" Type="http://schemas.openxmlformats.org/officeDocument/2006/relationships/hyperlink" Target="https://aa100.chihlee.edu.tw/var/file/2/1002/img/802/752669004.pdf" TargetMode="External"/><Relationship Id="rId9" Type="http://schemas.openxmlformats.org/officeDocument/2006/relationships/hyperlink" Target="https://aa100.chihlee.edu.tw/var/file/2/1002/img/802/165096530.pdf" TargetMode="External"/><Relationship Id="rId14" Type="http://schemas.openxmlformats.org/officeDocument/2006/relationships/hyperlink" Target="https://cf100.chihlee.edu.tw/p/412-1024-2302.php?Lang=zh-tw" TargetMode="External"/><Relationship Id="rId22" Type="http://schemas.openxmlformats.org/officeDocument/2006/relationships/hyperlink" Target="https://aa100.chihlee.edu.tw/var/file/2/1002/img/802/3464278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1"/>
  <sheetViews>
    <sheetView tabSelected="1" topLeftCell="A55" zoomScale="85" zoomScaleNormal="85" workbookViewId="0">
      <selection activeCell="U41" sqref="U41"/>
    </sheetView>
  </sheetViews>
  <sheetFormatPr defaultColWidth="17.875" defaultRowHeight="16.5" x14ac:dyDescent="0.25"/>
  <cols>
    <col min="1" max="1" width="17.875" customWidth="1"/>
    <col min="2" max="2" width="9" customWidth="1"/>
    <col min="3" max="3" width="29.625" style="1" customWidth="1"/>
    <col min="4" max="4" width="10.75" style="2" customWidth="1"/>
    <col min="5" max="5" width="8.125" style="2" customWidth="1"/>
    <col min="6" max="6" width="7.125" style="2" customWidth="1"/>
    <col min="7" max="7" width="6.875" style="2" customWidth="1"/>
    <col min="8" max="8" width="11.125" style="3" customWidth="1"/>
    <col min="9" max="9" width="6.875" style="2" customWidth="1"/>
    <col min="10" max="11" width="8.25" style="2" customWidth="1"/>
    <col min="12" max="12" width="6.625" style="2" customWidth="1"/>
    <col min="13" max="13" width="9.125" customWidth="1"/>
    <col min="14" max="14" width="8.375" customWidth="1"/>
    <col min="15" max="15" width="10.375" customWidth="1"/>
    <col min="16" max="16" width="9.125" customWidth="1"/>
    <col min="17" max="17" width="8.25" customWidth="1"/>
    <col min="18" max="18" width="18.875" style="2" customWidth="1"/>
    <col min="19" max="19" width="17.875" customWidth="1"/>
    <col min="20" max="20" width="17" customWidth="1"/>
  </cols>
  <sheetData>
    <row r="1" spans="2:19" ht="23.25" customHeight="1" thickBot="1" x14ac:dyDescent="0.3"/>
    <row r="2" spans="2:19" ht="23.25" customHeight="1" thickTop="1" thickBot="1" x14ac:dyDescent="0.3">
      <c r="B2" s="204" t="s">
        <v>115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6"/>
    </row>
    <row r="3" spans="2:19" ht="23.25" customHeight="1" thickTop="1" thickBot="1" x14ac:dyDescent="0.3">
      <c r="B3" s="197" t="s">
        <v>0</v>
      </c>
      <c r="C3" s="199" t="s">
        <v>1</v>
      </c>
      <c r="D3" s="201" t="s">
        <v>2</v>
      </c>
      <c r="E3" s="4" t="s">
        <v>3</v>
      </c>
      <c r="F3" s="5"/>
      <c r="G3" s="5"/>
      <c r="H3" s="6"/>
      <c r="I3" s="7"/>
      <c r="J3" s="4" t="s">
        <v>4</v>
      </c>
      <c r="K3" s="5"/>
      <c r="L3" s="8"/>
      <c r="M3" s="4" t="s">
        <v>5</v>
      </c>
      <c r="N3" s="7"/>
      <c r="O3" s="4" t="s">
        <v>6</v>
      </c>
      <c r="P3" s="7"/>
      <c r="Q3" s="197" t="s">
        <v>7</v>
      </c>
      <c r="R3" s="208" t="s">
        <v>8</v>
      </c>
      <c r="S3" s="174" t="s">
        <v>81</v>
      </c>
    </row>
    <row r="4" spans="2:19" ht="23.25" customHeight="1" thickTop="1" x14ac:dyDescent="0.25">
      <c r="B4" s="197"/>
      <c r="C4" s="199"/>
      <c r="D4" s="201"/>
      <c r="E4" s="9" t="s">
        <v>9</v>
      </c>
      <c r="F4" s="10" t="s">
        <v>10</v>
      </c>
      <c r="G4" s="10" t="s">
        <v>11</v>
      </c>
      <c r="H4" s="11" t="s">
        <v>12</v>
      </c>
      <c r="I4" s="12" t="s">
        <v>13</v>
      </c>
      <c r="J4" s="9" t="s">
        <v>9</v>
      </c>
      <c r="K4" s="10" t="s">
        <v>10</v>
      </c>
      <c r="L4" s="13" t="s">
        <v>13</v>
      </c>
      <c r="M4" s="14" t="s">
        <v>9</v>
      </c>
      <c r="N4" s="15" t="s">
        <v>13</v>
      </c>
      <c r="O4" s="14" t="s">
        <v>9</v>
      </c>
      <c r="P4" s="15" t="s">
        <v>13</v>
      </c>
      <c r="Q4" s="197"/>
      <c r="R4" s="208"/>
      <c r="S4" s="175"/>
    </row>
    <row r="5" spans="2:19" ht="23.25" customHeight="1" x14ac:dyDescent="0.25">
      <c r="B5" s="16">
        <v>1</v>
      </c>
      <c r="C5" s="17" t="s">
        <v>14</v>
      </c>
      <c r="D5" s="18" t="s">
        <v>15</v>
      </c>
      <c r="E5" s="16">
        <v>24</v>
      </c>
      <c r="F5" s="19">
        <v>7</v>
      </c>
      <c r="G5" s="19">
        <f>E5+F5</f>
        <v>31</v>
      </c>
      <c r="H5" s="20">
        <f>F5/G5</f>
        <v>0.22580645161290322</v>
      </c>
      <c r="I5" s="21">
        <v>21</v>
      </c>
      <c r="J5" s="16">
        <v>13</v>
      </c>
      <c r="K5" s="22"/>
      <c r="L5" s="23">
        <v>1</v>
      </c>
      <c r="M5" s="24">
        <v>1</v>
      </c>
      <c r="N5" s="25">
        <v>0</v>
      </c>
      <c r="O5" s="24"/>
      <c r="P5" s="25"/>
      <c r="Q5" s="24">
        <f>G5+J5+M5+K5+O5</f>
        <v>45</v>
      </c>
      <c r="R5" s="105">
        <f>(I5+L5+N5+P5)/Q5</f>
        <v>0.48888888888888887</v>
      </c>
      <c r="S5" s="111" t="s">
        <v>82</v>
      </c>
    </row>
    <row r="6" spans="2:19" ht="23.25" customHeight="1" x14ac:dyDescent="0.25">
      <c r="B6" s="195"/>
      <c r="C6" s="27" t="s">
        <v>119</v>
      </c>
      <c r="D6" s="28" t="s">
        <v>15</v>
      </c>
      <c r="E6" s="26"/>
      <c r="F6" s="29"/>
      <c r="G6" s="29"/>
      <c r="H6" s="30"/>
      <c r="I6" s="31"/>
      <c r="J6" s="26">
        <v>20</v>
      </c>
      <c r="K6" s="32"/>
      <c r="L6" s="33">
        <v>7</v>
      </c>
      <c r="M6" s="34">
        <v>6</v>
      </c>
      <c r="N6" s="28">
        <v>6</v>
      </c>
      <c r="O6" s="34"/>
      <c r="P6" s="28"/>
      <c r="Q6" s="34">
        <f t="shared" ref="Q6:Q24" si="0">G6+J6+M6+K6+O6</f>
        <v>26</v>
      </c>
      <c r="R6" s="106">
        <f>(I6+L6+N6+P6)/Q6</f>
        <v>0.5</v>
      </c>
      <c r="S6" s="114" t="s">
        <v>83</v>
      </c>
    </row>
    <row r="7" spans="2:19" ht="23.25" customHeight="1" x14ac:dyDescent="0.25">
      <c r="B7" s="195"/>
      <c r="C7" s="27" t="s">
        <v>16</v>
      </c>
      <c r="D7" s="28" t="s">
        <v>17</v>
      </c>
      <c r="E7" s="26"/>
      <c r="F7" s="29"/>
      <c r="G7" s="29"/>
      <c r="H7" s="30"/>
      <c r="I7" s="31"/>
      <c r="J7" s="26">
        <v>35</v>
      </c>
      <c r="K7" s="32"/>
      <c r="L7" s="33">
        <v>4</v>
      </c>
      <c r="M7" s="34">
        <v>39</v>
      </c>
      <c r="N7" s="28">
        <v>2</v>
      </c>
      <c r="O7" s="34"/>
      <c r="P7" s="28"/>
      <c r="Q7" s="34">
        <f t="shared" si="0"/>
        <v>74</v>
      </c>
      <c r="R7" s="109">
        <f>(I7+L7+N7+P7)/Q7</f>
        <v>8.1081081081081086E-2</v>
      </c>
      <c r="S7" s="114" t="s">
        <v>84</v>
      </c>
    </row>
    <row r="8" spans="2:19" ht="23.25" customHeight="1" x14ac:dyDescent="0.25">
      <c r="B8" s="16">
        <v>2</v>
      </c>
      <c r="C8" s="17" t="s">
        <v>18</v>
      </c>
      <c r="D8" s="18" t="s">
        <v>19</v>
      </c>
      <c r="E8" s="16">
        <v>1</v>
      </c>
      <c r="F8" s="19">
        <v>9</v>
      </c>
      <c r="G8" s="19">
        <f>E8+F8</f>
        <v>10</v>
      </c>
      <c r="H8" s="36">
        <f>F8/G8</f>
        <v>0.9</v>
      </c>
      <c r="I8" s="21">
        <v>4</v>
      </c>
      <c r="J8" s="16">
        <v>9</v>
      </c>
      <c r="K8" s="22">
        <v>1</v>
      </c>
      <c r="L8" s="23">
        <v>7</v>
      </c>
      <c r="M8" s="24">
        <v>12</v>
      </c>
      <c r="N8" s="25">
        <v>3</v>
      </c>
      <c r="O8" s="24">
        <v>3</v>
      </c>
      <c r="P8" s="25">
        <v>0</v>
      </c>
      <c r="Q8" s="24">
        <f t="shared" si="0"/>
        <v>35</v>
      </c>
      <c r="R8" s="105">
        <f>(I8+L8+N8+P8)/Q8</f>
        <v>0.4</v>
      </c>
      <c r="S8" s="111" t="s">
        <v>86</v>
      </c>
    </row>
    <row r="9" spans="2:19" ht="23.25" customHeight="1" x14ac:dyDescent="0.25">
      <c r="B9" s="26"/>
      <c r="C9" s="27" t="s">
        <v>20</v>
      </c>
      <c r="D9" s="28" t="s">
        <v>19</v>
      </c>
      <c r="E9" s="26"/>
      <c r="F9" s="29"/>
      <c r="G9" s="29"/>
      <c r="H9" s="30"/>
      <c r="I9" s="31"/>
      <c r="J9" s="26">
        <v>40</v>
      </c>
      <c r="K9" s="32">
        <v>1</v>
      </c>
      <c r="L9" s="33">
        <v>5</v>
      </c>
      <c r="M9" s="34">
        <v>45</v>
      </c>
      <c r="N9" s="28">
        <v>14</v>
      </c>
      <c r="O9" s="34">
        <v>1</v>
      </c>
      <c r="P9" s="28">
        <v>0</v>
      </c>
      <c r="Q9" s="34">
        <f t="shared" si="0"/>
        <v>87</v>
      </c>
      <c r="R9" s="106">
        <f>(I9+L9+N9+P9)/Q9</f>
        <v>0.21839080459770116</v>
      </c>
      <c r="S9" s="115" t="s">
        <v>86</v>
      </c>
    </row>
    <row r="10" spans="2:19" ht="23.25" customHeight="1" x14ac:dyDescent="0.25">
      <c r="B10" s="16">
        <v>3</v>
      </c>
      <c r="C10" s="17" t="s">
        <v>21</v>
      </c>
      <c r="D10" s="18" t="s">
        <v>15</v>
      </c>
      <c r="E10" s="16">
        <v>9</v>
      </c>
      <c r="F10" s="19">
        <v>38</v>
      </c>
      <c r="G10" s="19">
        <f>E10+F10</f>
        <v>47</v>
      </c>
      <c r="H10" s="36">
        <f>F10/G10</f>
        <v>0.80851063829787229</v>
      </c>
      <c r="I10" s="21">
        <v>2</v>
      </c>
      <c r="J10" s="16">
        <v>24</v>
      </c>
      <c r="K10" s="22"/>
      <c r="L10" s="23">
        <v>0</v>
      </c>
      <c r="M10" s="24">
        <v>11</v>
      </c>
      <c r="N10" s="25">
        <v>0</v>
      </c>
      <c r="O10" s="24"/>
      <c r="P10" s="25"/>
      <c r="Q10" s="24">
        <f t="shared" si="0"/>
        <v>82</v>
      </c>
      <c r="R10" s="110">
        <f t="shared" ref="R10:R23" si="1">(I10+L10+N10+P10)/Q10</f>
        <v>2.4390243902439025E-2</v>
      </c>
      <c r="S10" s="111" t="s">
        <v>87</v>
      </c>
    </row>
    <row r="11" spans="2:19" ht="23.25" customHeight="1" x14ac:dyDescent="0.25">
      <c r="B11" s="26"/>
      <c r="C11" s="27" t="s">
        <v>22</v>
      </c>
      <c r="D11" s="28" t="s">
        <v>15</v>
      </c>
      <c r="E11" s="26"/>
      <c r="F11" s="29"/>
      <c r="G11" s="29"/>
      <c r="H11" s="30"/>
      <c r="I11" s="31"/>
      <c r="J11" s="26">
        <v>81</v>
      </c>
      <c r="K11" s="32"/>
      <c r="L11" s="33">
        <v>16</v>
      </c>
      <c r="M11" s="34">
        <v>12</v>
      </c>
      <c r="N11" s="28">
        <v>0</v>
      </c>
      <c r="O11" s="34"/>
      <c r="P11" s="28"/>
      <c r="Q11" s="34">
        <f t="shared" si="0"/>
        <v>93</v>
      </c>
      <c r="R11" s="106">
        <f t="shared" si="1"/>
        <v>0.17204301075268819</v>
      </c>
      <c r="S11" s="115" t="s">
        <v>87</v>
      </c>
    </row>
    <row r="12" spans="2:19" ht="23.25" customHeight="1" x14ac:dyDescent="0.25">
      <c r="B12" s="16">
        <v>4</v>
      </c>
      <c r="C12" s="17" t="s">
        <v>23</v>
      </c>
      <c r="D12" s="18" t="s">
        <v>24</v>
      </c>
      <c r="E12" s="16">
        <v>42</v>
      </c>
      <c r="F12" s="19">
        <v>1</v>
      </c>
      <c r="G12" s="19">
        <f>E12+F12</f>
        <v>43</v>
      </c>
      <c r="H12" s="36">
        <f>F12/G12</f>
        <v>2.3255813953488372E-2</v>
      </c>
      <c r="I12" s="21">
        <v>1</v>
      </c>
      <c r="J12" s="16">
        <v>5</v>
      </c>
      <c r="K12" s="22"/>
      <c r="L12" s="23">
        <v>4</v>
      </c>
      <c r="M12" s="24">
        <v>1</v>
      </c>
      <c r="N12" s="25">
        <v>1</v>
      </c>
      <c r="O12" s="24"/>
      <c r="P12" s="25"/>
      <c r="Q12" s="24">
        <f t="shared" si="0"/>
        <v>49</v>
      </c>
      <c r="R12" s="107">
        <f t="shared" si="1"/>
        <v>0.12244897959183673</v>
      </c>
      <c r="S12" s="111" t="s">
        <v>88</v>
      </c>
    </row>
    <row r="13" spans="2:19" ht="23.25" customHeight="1" x14ac:dyDescent="0.25">
      <c r="B13" s="209"/>
      <c r="C13" s="27" t="s">
        <v>25</v>
      </c>
      <c r="D13" s="28" t="s">
        <v>24</v>
      </c>
      <c r="E13" s="26"/>
      <c r="F13" s="29"/>
      <c r="G13" s="29"/>
      <c r="H13" s="30"/>
      <c r="I13" s="31"/>
      <c r="J13" s="26">
        <v>0</v>
      </c>
      <c r="K13" s="32"/>
      <c r="L13" s="33">
        <v>0</v>
      </c>
      <c r="M13" s="34">
        <v>0</v>
      </c>
      <c r="N13" s="28">
        <v>0</v>
      </c>
      <c r="O13" s="34"/>
      <c r="P13" s="28"/>
      <c r="Q13" s="34">
        <f t="shared" si="0"/>
        <v>0</v>
      </c>
      <c r="R13" s="109">
        <v>0</v>
      </c>
      <c r="S13" s="116" t="s">
        <v>89</v>
      </c>
    </row>
    <row r="14" spans="2:19" ht="23.25" customHeight="1" x14ac:dyDescent="0.25">
      <c r="B14" s="209"/>
      <c r="C14" s="27" t="s">
        <v>26</v>
      </c>
      <c r="D14" s="28" t="s">
        <v>27</v>
      </c>
      <c r="E14" s="26"/>
      <c r="F14" s="29"/>
      <c r="G14" s="29"/>
      <c r="H14" s="30"/>
      <c r="I14" s="31"/>
      <c r="J14" s="26">
        <v>39</v>
      </c>
      <c r="K14" s="32"/>
      <c r="L14" s="33">
        <v>4</v>
      </c>
      <c r="M14" s="34">
        <v>1</v>
      </c>
      <c r="N14" s="28">
        <v>0</v>
      </c>
      <c r="O14" s="34"/>
      <c r="P14" s="28"/>
      <c r="Q14" s="34">
        <f t="shared" si="0"/>
        <v>40</v>
      </c>
      <c r="R14" s="106">
        <f t="shared" si="1"/>
        <v>0.1</v>
      </c>
      <c r="S14" s="116" t="s">
        <v>90</v>
      </c>
    </row>
    <row r="15" spans="2:19" ht="23.25" customHeight="1" x14ac:dyDescent="0.25">
      <c r="B15" s="209"/>
      <c r="C15" s="27" t="s">
        <v>28</v>
      </c>
      <c r="D15" s="28" t="s">
        <v>24</v>
      </c>
      <c r="E15" s="26"/>
      <c r="F15" s="29"/>
      <c r="G15" s="29"/>
      <c r="H15" s="30"/>
      <c r="I15" s="31"/>
      <c r="J15" s="26">
        <v>4</v>
      </c>
      <c r="K15" s="32"/>
      <c r="L15" s="33">
        <v>2</v>
      </c>
      <c r="M15" s="34">
        <v>0</v>
      </c>
      <c r="N15" s="28">
        <v>0</v>
      </c>
      <c r="O15" s="34"/>
      <c r="P15" s="28"/>
      <c r="Q15" s="34">
        <f t="shared" si="0"/>
        <v>4</v>
      </c>
      <c r="R15" s="106">
        <f t="shared" si="1"/>
        <v>0.5</v>
      </c>
      <c r="S15" s="116" t="s">
        <v>85</v>
      </c>
    </row>
    <row r="16" spans="2:19" ht="23.25" customHeight="1" x14ac:dyDescent="0.25">
      <c r="B16" s="209"/>
      <c r="C16" s="27" t="s">
        <v>29</v>
      </c>
      <c r="D16" s="28" t="s">
        <v>24</v>
      </c>
      <c r="E16" s="26"/>
      <c r="F16" s="29"/>
      <c r="G16" s="29"/>
      <c r="H16" s="30"/>
      <c r="I16" s="31"/>
      <c r="J16" s="26">
        <v>60</v>
      </c>
      <c r="K16" s="32"/>
      <c r="L16" s="33">
        <v>7</v>
      </c>
      <c r="M16" s="34">
        <v>1</v>
      </c>
      <c r="N16" s="28">
        <v>0</v>
      </c>
      <c r="O16" s="34"/>
      <c r="P16" s="28"/>
      <c r="Q16" s="34">
        <f t="shared" si="0"/>
        <v>61</v>
      </c>
      <c r="R16" s="106">
        <f t="shared" si="1"/>
        <v>0.11475409836065574</v>
      </c>
      <c r="S16" s="114" t="s">
        <v>91</v>
      </c>
    </row>
    <row r="17" spans="2:20" ht="23.25" customHeight="1" x14ac:dyDescent="0.25">
      <c r="B17" s="38"/>
      <c r="C17" s="27" t="s">
        <v>122</v>
      </c>
      <c r="D17" s="28" t="s">
        <v>24</v>
      </c>
      <c r="E17" s="26"/>
      <c r="F17" s="29"/>
      <c r="G17" s="29"/>
      <c r="H17" s="30"/>
      <c r="I17" s="31"/>
      <c r="J17" s="26">
        <v>63</v>
      </c>
      <c r="K17" s="32">
        <v>1</v>
      </c>
      <c r="L17" s="33">
        <v>0</v>
      </c>
      <c r="M17" s="34">
        <v>8</v>
      </c>
      <c r="N17" s="28">
        <v>5</v>
      </c>
      <c r="O17" s="34">
        <v>1</v>
      </c>
      <c r="P17" s="28">
        <v>0</v>
      </c>
      <c r="Q17" s="34">
        <f t="shared" si="0"/>
        <v>73</v>
      </c>
      <c r="R17" s="109">
        <f t="shared" si="1"/>
        <v>6.8493150684931503E-2</v>
      </c>
      <c r="S17" s="117" t="s">
        <v>92</v>
      </c>
    </row>
    <row r="18" spans="2:20" ht="23.25" customHeight="1" x14ac:dyDescent="0.25">
      <c r="B18" s="16">
        <v>5</v>
      </c>
      <c r="C18" s="17" t="s">
        <v>30</v>
      </c>
      <c r="D18" s="18" t="s">
        <v>19</v>
      </c>
      <c r="E18" s="16"/>
      <c r="F18" s="19"/>
      <c r="G18" s="19"/>
      <c r="H18" s="36"/>
      <c r="I18" s="21"/>
      <c r="J18" s="16">
        <v>1</v>
      </c>
      <c r="K18" s="22"/>
      <c r="L18" s="23">
        <v>0</v>
      </c>
      <c r="M18" s="24">
        <v>2</v>
      </c>
      <c r="N18" s="25">
        <v>0</v>
      </c>
      <c r="O18" s="24"/>
      <c r="P18" s="25"/>
      <c r="Q18" s="24">
        <f t="shared" si="0"/>
        <v>3</v>
      </c>
      <c r="R18" s="110">
        <f t="shared" si="1"/>
        <v>0</v>
      </c>
      <c r="S18" s="112" t="s">
        <v>93</v>
      </c>
    </row>
    <row r="19" spans="2:20" ht="23.25" customHeight="1" x14ac:dyDescent="0.25">
      <c r="B19" s="26"/>
      <c r="C19" s="27" t="s">
        <v>31</v>
      </c>
      <c r="D19" s="28" t="s">
        <v>19</v>
      </c>
      <c r="E19" s="26"/>
      <c r="F19" s="29"/>
      <c r="G19" s="29"/>
      <c r="H19" s="30"/>
      <c r="I19" s="31"/>
      <c r="J19" s="26">
        <v>17</v>
      </c>
      <c r="K19" s="32"/>
      <c r="L19" s="33">
        <v>3</v>
      </c>
      <c r="M19" s="34">
        <v>29</v>
      </c>
      <c r="N19" s="28">
        <v>1</v>
      </c>
      <c r="O19" s="34">
        <v>1</v>
      </c>
      <c r="P19" s="28">
        <v>0</v>
      </c>
      <c r="Q19" s="34">
        <f t="shared" si="0"/>
        <v>47</v>
      </c>
      <c r="R19" s="109">
        <f t="shared" si="1"/>
        <v>8.5106382978723402E-2</v>
      </c>
      <c r="S19" s="114" t="s">
        <v>93</v>
      </c>
    </row>
    <row r="20" spans="2:20" ht="23.25" customHeight="1" x14ac:dyDescent="0.25">
      <c r="B20" s="26" t="s">
        <v>32</v>
      </c>
      <c r="C20" s="27" t="s">
        <v>33</v>
      </c>
      <c r="D20" s="28" t="s">
        <v>17</v>
      </c>
      <c r="E20" s="26"/>
      <c r="F20" s="29"/>
      <c r="G20" s="29"/>
      <c r="H20" s="30"/>
      <c r="I20" s="31"/>
      <c r="J20" s="26">
        <v>78</v>
      </c>
      <c r="K20" s="32"/>
      <c r="L20" s="33">
        <v>35</v>
      </c>
      <c r="M20" s="34">
        <v>76</v>
      </c>
      <c r="N20" s="28">
        <v>33</v>
      </c>
      <c r="O20" s="34">
        <v>1</v>
      </c>
      <c r="P20" s="28">
        <v>1</v>
      </c>
      <c r="Q20" s="34">
        <f t="shared" si="0"/>
        <v>155</v>
      </c>
      <c r="R20" s="106">
        <f t="shared" si="1"/>
        <v>0.44516129032258067</v>
      </c>
      <c r="S20" s="114" t="s">
        <v>94</v>
      </c>
    </row>
    <row r="21" spans="2:20" ht="23.25" customHeight="1" x14ac:dyDescent="0.25">
      <c r="B21" s="26" t="s">
        <v>32</v>
      </c>
      <c r="C21" s="27" t="s">
        <v>120</v>
      </c>
      <c r="D21" s="28" t="s">
        <v>27</v>
      </c>
      <c r="E21" s="26"/>
      <c r="F21" s="29"/>
      <c r="G21" s="29"/>
      <c r="H21" s="30"/>
      <c r="I21" s="31"/>
      <c r="J21" s="26">
        <v>107</v>
      </c>
      <c r="K21" s="32"/>
      <c r="L21" s="33">
        <v>2</v>
      </c>
      <c r="M21" s="34">
        <v>4</v>
      </c>
      <c r="N21" s="28">
        <v>0</v>
      </c>
      <c r="O21" s="34"/>
      <c r="P21" s="28"/>
      <c r="Q21" s="34">
        <f t="shared" si="0"/>
        <v>111</v>
      </c>
      <c r="R21" s="109">
        <f t="shared" si="1"/>
        <v>1.8018018018018018E-2</v>
      </c>
      <c r="S21" s="114" t="s">
        <v>95</v>
      </c>
    </row>
    <row r="22" spans="2:20" ht="23.25" customHeight="1" x14ac:dyDescent="0.25">
      <c r="B22" s="26" t="s">
        <v>32</v>
      </c>
      <c r="C22" s="27" t="s">
        <v>34</v>
      </c>
      <c r="D22" s="28" t="s">
        <v>17</v>
      </c>
      <c r="E22" s="26"/>
      <c r="F22" s="29"/>
      <c r="G22" s="29"/>
      <c r="H22" s="30"/>
      <c r="I22" s="31"/>
      <c r="J22" s="26">
        <v>20</v>
      </c>
      <c r="K22" s="32"/>
      <c r="L22" s="33">
        <v>7</v>
      </c>
      <c r="M22" s="34">
        <v>15</v>
      </c>
      <c r="N22" s="28">
        <v>3</v>
      </c>
      <c r="O22" s="34"/>
      <c r="P22" s="28"/>
      <c r="Q22" s="34">
        <f t="shared" si="0"/>
        <v>35</v>
      </c>
      <c r="R22" s="106">
        <f t="shared" si="1"/>
        <v>0.2857142857142857</v>
      </c>
      <c r="S22" s="114" t="s">
        <v>96</v>
      </c>
    </row>
    <row r="23" spans="2:20" ht="23.25" customHeight="1" x14ac:dyDescent="0.25">
      <c r="B23" s="26" t="s">
        <v>32</v>
      </c>
      <c r="C23" s="27" t="s">
        <v>35</v>
      </c>
      <c r="D23" s="28" t="s">
        <v>19</v>
      </c>
      <c r="E23" s="26"/>
      <c r="F23" s="29"/>
      <c r="G23" s="29"/>
      <c r="H23" s="30"/>
      <c r="I23" s="31"/>
      <c r="J23" s="37">
        <v>9</v>
      </c>
      <c r="K23" s="32">
        <v>1</v>
      </c>
      <c r="L23" s="33">
        <v>3</v>
      </c>
      <c r="M23" s="34">
        <v>8</v>
      </c>
      <c r="N23" s="28">
        <v>2</v>
      </c>
      <c r="O23" s="34"/>
      <c r="P23" s="28"/>
      <c r="Q23" s="34">
        <f t="shared" si="0"/>
        <v>18</v>
      </c>
      <c r="R23" s="106">
        <f t="shared" si="1"/>
        <v>0.27777777777777779</v>
      </c>
      <c r="S23" s="115" t="s">
        <v>97</v>
      </c>
    </row>
    <row r="24" spans="2:20" ht="23.25" customHeight="1" x14ac:dyDescent="0.25">
      <c r="B24" s="16"/>
      <c r="C24" s="40" t="s">
        <v>36</v>
      </c>
      <c r="D24" s="18" t="s">
        <v>80</v>
      </c>
      <c r="E24" s="16"/>
      <c r="F24" s="19"/>
      <c r="G24" s="19"/>
      <c r="H24" s="96"/>
      <c r="I24" s="22"/>
      <c r="J24" s="42">
        <v>1</v>
      </c>
      <c r="K24" s="22"/>
      <c r="L24" s="23">
        <v>0</v>
      </c>
      <c r="M24" s="43">
        <v>7</v>
      </c>
      <c r="N24" s="18">
        <v>1</v>
      </c>
      <c r="O24" s="16">
        <v>26</v>
      </c>
      <c r="P24" s="18">
        <v>1</v>
      </c>
      <c r="Q24" s="43">
        <f t="shared" si="0"/>
        <v>34</v>
      </c>
      <c r="R24" s="110">
        <f>(I24+L24+N24+P24)/Q24</f>
        <v>5.8823529411764705E-2</v>
      </c>
      <c r="S24" s="112" t="s">
        <v>98</v>
      </c>
      <c r="T24" s="2" t="s">
        <v>116</v>
      </c>
    </row>
    <row r="25" spans="2:20" ht="23.25" customHeight="1" x14ac:dyDescent="0.25">
      <c r="B25" s="44"/>
      <c r="C25" s="40" t="s">
        <v>37</v>
      </c>
      <c r="D25" s="45"/>
      <c r="E25" s="16">
        <f>E5+E8+E10+E12+E18+E24</f>
        <v>76</v>
      </c>
      <c r="F25" s="19">
        <f>F5+F8+F10+F12+F18+F24</f>
        <v>55</v>
      </c>
      <c r="G25" s="19">
        <f>G5+G8+G10+G12+G18+G24</f>
        <v>131</v>
      </c>
      <c r="H25" s="46">
        <f>F25/G25</f>
        <v>0.41984732824427479</v>
      </c>
      <c r="I25" s="18">
        <f t="shared" ref="I25:O25" si="2">I5+I8+I10+I12+I18+I24</f>
        <v>28</v>
      </c>
      <c r="J25" s="16">
        <f t="shared" si="2"/>
        <v>53</v>
      </c>
      <c r="K25" s="19">
        <f t="shared" si="2"/>
        <v>1</v>
      </c>
      <c r="L25" s="18">
        <f t="shared" si="2"/>
        <v>12</v>
      </c>
      <c r="M25" s="16">
        <f t="shared" si="2"/>
        <v>34</v>
      </c>
      <c r="N25" s="18">
        <f t="shared" si="2"/>
        <v>5</v>
      </c>
      <c r="O25" s="16">
        <f t="shared" si="2"/>
        <v>29</v>
      </c>
      <c r="P25" s="18">
        <f>P5+P8+P10+P12+P18+P24</f>
        <v>1</v>
      </c>
      <c r="Q25" s="43">
        <f>Q5+Q8+Q10+Q12+Q18+Q24</f>
        <v>248</v>
      </c>
      <c r="R25" s="107">
        <f>(I25+L25+N25+P25)/Q25</f>
        <v>0.18548387096774194</v>
      </c>
      <c r="S25" s="139"/>
    </row>
    <row r="26" spans="2:20" ht="23.25" customHeight="1" x14ac:dyDescent="0.25">
      <c r="B26" s="47"/>
      <c r="C26" s="48" t="s">
        <v>38</v>
      </c>
      <c r="D26" s="49"/>
      <c r="E26" s="34"/>
      <c r="F26" s="29"/>
      <c r="G26" s="29"/>
      <c r="H26" s="50"/>
      <c r="I26" s="32"/>
      <c r="J26" s="26">
        <f t="shared" ref="J26:Q26" si="3">J6+J7+J9+J11+J13+J14+J15+J16+J19+J20+J21+J22+J23+J17</f>
        <v>573</v>
      </c>
      <c r="K26" s="31">
        <f t="shared" si="3"/>
        <v>3</v>
      </c>
      <c r="L26" s="28">
        <f t="shared" si="3"/>
        <v>95</v>
      </c>
      <c r="M26" s="31">
        <f t="shared" si="3"/>
        <v>244</v>
      </c>
      <c r="N26" s="28">
        <f t="shared" si="3"/>
        <v>66</v>
      </c>
      <c r="O26" s="26">
        <f t="shared" si="3"/>
        <v>4</v>
      </c>
      <c r="P26" s="28">
        <f t="shared" si="3"/>
        <v>1</v>
      </c>
      <c r="Q26" s="26">
        <f t="shared" si="3"/>
        <v>824</v>
      </c>
      <c r="R26" s="106">
        <f>(L26+N26+P26)/Q26</f>
        <v>0.19660194174757281</v>
      </c>
      <c r="S26" s="141"/>
    </row>
    <row r="27" spans="2:20" ht="23.25" customHeight="1" x14ac:dyDescent="0.25">
      <c r="B27" s="136"/>
      <c r="C27" s="137" t="s">
        <v>39</v>
      </c>
      <c r="D27" s="138"/>
      <c r="E27" s="53">
        <f>E25+E26</f>
        <v>76</v>
      </c>
      <c r="F27" s="54">
        <f>F25+F26</f>
        <v>55</v>
      </c>
      <c r="G27" s="54">
        <f>G25+G26</f>
        <v>131</v>
      </c>
      <c r="H27" s="103">
        <f>F27/G27</f>
        <v>0.41984732824427479</v>
      </c>
      <c r="I27" s="55">
        <f t="shared" ref="I27:L27" si="4">I25+I26</f>
        <v>28</v>
      </c>
      <c r="J27" s="56">
        <f t="shared" si="4"/>
        <v>626</v>
      </c>
      <c r="K27" s="56">
        <f t="shared" si="4"/>
        <v>4</v>
      </c>
      <c r="L27" s="55">
        <f t="shared" si="4"/>
        <v>107</v>
      </c>
      <c r="M27" s="56">
        <f>M25+M26</f>
        <v>278</v>
      </c>
      <c r="N27" s="55">
        <f>N25+N26</f>
        <v>71</v>
      </c>
      <c r="O27" s="58">
        <f>O25+O26</f>
        <v>33</v>
      </c>
      <c r="P27" s="55">
        <f>P25+P26</f>
        <v>2</v>
      </c>
      <c r="Q27" s="58">
        <f>Q25+Q26</f>
        <v>1072</v>
      </c>
      <c r="R27" s="108">
        <f>(I27+L27+N27+P27)/Q27</f>
        <v>0.19402985074626866</v>
      </c>
      <c r="S27" s="140"/>
    </row>
    <row r="28" spans="2:20" ht="23.25" customHeight="1" thickBot="1" x14ac:dyDescent="0.3">
      <c r="B28" s="187" t="s">
        <v>40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9"/>
    </row>
    <row r="29" spans="2:20" ht="23.25" customHeight="1" thickTop="1" thickBot="1" x14ac:dyDescent="0.3">
      <c r="B29" s="148"/>
      <c r="C29" s="143"/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3"/>
      <c r="R29" s="143"/>
      <c r="S29" s="148"/>
    </row>
    <row r="30" spans="2:20" ht="23.25" customHeight="1" thickTop="1" thickBot="1" x14ac:dyDescent="0.3">
      <c r="B30" s="196" t="s">
        <v>0</v>
      </c>
      <c r="C30" s="198" t="s">
        <v>1</v>
      </c>
      <c r="D30" s="200" t="s">
        <v>2</v>
      </c>
      <c r="E30" s="4" t="s">
        <v>3</v>
      </c>
      <c r="F30" s="5"/>
      <c r="G30" s="5"/>
      <c r="H30" s="6"/>
      <c r="I30" s="7"/>
      <c r="J30" s="4" t="s">
        <v>4</v>
      </c>
      <c r="K30" s="5"/>
      <c r="L30" s="8"/>
      <c r="M30" s="4" t="s">
        <v>5</v>
      </c>
      <c r="N30" s="7"/>
      <c r="O30" s="4" t="s">
        <v>6</v>
      </c>
      <c r="P30" s="7"/>
      <c r="Q30" s="202" t="s">
        <v>7</v>
      </c>
      <c r="R30" s="207" t="s">
        <v>8</v>
      </c>
      <c r="S30" s="174" t="s">
        <v>81</v>
      </c>
    </row>
    <row r="31" spans="2:20" ht="23.25" customHeight="1" thickTop="1" x14ac:dyDescent="0.25">
      <c r="B31" s="197"/>
      <c r="C31" s="199"/>
      <c r="D31" s="201"/>
      <c r="E31" s="9" t="s">
        <v>9</v>
      </c>
      <c r="F31" s="10" t="s">
        <v>10</v>
      </c>
      <c r="G31" s="10" t="s">
        <v>11</v>
      </c>
      <c r="H31" s="11" t="s">
        <v>12</v>
      </c>
      <c r="I31" s="12" t="s">
        <v>13</v>
      </c>
      <c r="J31" s="9" t="s">
        <v>9</v>
      </c>
      <c r="K31" s="10" t="s">
        <v>10</v>
      </c>
      <c r="L31" s="13" t="s">
        <v>13</v>
      </c>
      <c r="M31" s="14" t="s">
        <v>9</v>
      </c>
      <c r="N31" s="15" t="s">
        <v>13</v>
      </c>
      <c r="O31" s="14" t="s">
        <v>9</v>
      </c>
      <c r="P31" s="15" t="s">
        <v>13</v>
      </c>
      <c r="Q31" s="203"/>
      <c r="R31" s="181"/>
      <c r="S31" s="175"/>
    </row>
    <row r="32" spans="2:20" ht="23.25" customHeight="1" x14ac:dyDescent="0.25">
      <c r="B32" s="124">
        <v>6</v>
      </c>
      <c r="C32" s="125" t="s">
        <v>41</v>
      </c>
      <c r="D32" s="126" t="s">
        <v>42</v>
      </c>
      <c r="E32" s="88">
        <v>5</v>
      </c>
      <c r="F32" s="89">
        <v>56</v>
      </c>
      <c r="G32" s="89">
        <f>E32+F32</f>
        <v>61</v>
      </c>
      <c r="H32" s="127">
        <f>F32/G32</f>
        <v>0.91803278688524592</v>
      </c>
      <c r="I32" s="128">
        <v>15</v>
      </c>
      <c r="J32" s="124">
        <v>82</v>
      </c>
      <c r="K32" s="129"/>
      <c r="L32" s="126">
        <v>24</v>
      </c>
      <c r="M32" s="130">
        <v>28</v>
      </c>
      <c r="N32" s="131">
        <v>9</v>
      </c>
      <c r="O32" s="132"/>
      <c r="P32" s="133"/>
      <c r="Q32" s="134">
        <f t="shared" ref="Q32:Q41" si="5">G32+J32+M32+K32+O32</f>
        <v>171</v>
      </c>
      <c r="R32" s="135">
        <f>(I32+L32+N32+P32)/Q32</f>
        <v>0.2807017543859649</v>
      </c>
      <c r="S32" s="123" t="s">
        <v>99</v>
      </c>
    </row>
    <row r="33" spans="2:19" ht="23.25" customHeight="1" x14ac:dyDescent="0.25">
      <c r="B33" s="195"/>
      <c r="C33" s="27" t="s">
        <v>43</v>
      </c>
      <c r="D33" s="28" t="s">
        <v>42</v>
      </c>
      <c r="E33" s="60"/>
      <c r="F33" s="61"/>
      <c r="G33" s="62"/>
      <c r="H33" s="30"/>
      <c r="I33" s="63"/>
      <c r="J33" s="26">
        <v>61</v>
      </c>
      <c r="K33" s="32"/>
      <c r="L33" s="28">
        <v>37</v>
      </c>
      <c r="M33" s="34">
        <v>50</v>
      </c>
      <c r="N33" s="28">
        <v>22</v>
      </c>
      <c r="O33" s="26"/>
      <c r="P33" s="49"/>
      <c r="Q33" s="64">
        <f t="shared" si="5"/>
        <v>111</v>
      </c>
      <c r="R33" s="121">
        <f>(I33+L33+N33+P33)/Q33</f>
        <v>0.53153153153153154</v>
      </c>
      <c r="S33" s="114" t="s">
        <v>100</v>
      </c>
    </row>
    <row r="34" spans="2:19" ht="23.25" customHeight="1" x14ac:dyDescent="0.25">
      <c r="B34" s="195"/>
      <c r="C34" s="27" t="s">
        <v>44</v>
      </c>
      <c r="D34" s="28" t="s">
        <v>42</v>
      </c>
      <c r="E34" s="60"/>
      <c r="F34" s="62"/>
      <c r="G34" s="62"/>
      <c r="H34" s="30"/>
      <c r="I34" s="63"/>
      <c r="J34" s="26">
        <v>16</v>
      </c>
      <c r="K34" s="32"/>
      <c r="L34" s="28">
        <v>11</v>
      </c>
      <c r="M34" s="34">
        <v>22</v>
      </c>
      <c r="N34" s="28">
        <v>6</v>
      </c>
      <c r="O34" s="26"/>
      <c r="P34" s="49"/>
      <c r="Q34" s="64">
        <f t="shared" si="5"/>
        <v>38</v>
      </c>
      <c r="R34" s="121">
        <f>(I34+L34+N34+P34)/Q34</f>
        <v>0.44736842105263158</v>
      </c>
      <c r="S34" s="114" t="s">
        <v>101</v>
      </c>
    </row>
    <row r="35" spans="2:19" ht="23.25" customHeight="1" x14ac:dyDescent="0.25">
      <c r="B35" s="195"/>
      <c r="C35" s="27" t="s">
        <v>45</v>
      </c>
      <c r="D35" s="28" t="s">
        <v>46</v>
      </c>
      <c r="E35" s="60"/>
      <c r="F35" s="62"/>
      <c r="G35" s="62"/>
      <c r="H35" s="30"/>
      <c r="I35" s="63"/>
      <c r="J35" s="26">
        <v>77</v>
      </c>
      <c r="K35" s="32"/>
      <c r="L35" s="28">
        <v>53</v>
      </c>
      <c r="M35" s="34">
        <v>92</v>
      </c>
      <c r="N35" s="28">
        <v>55</v>
      </c>
      <c r="O35" s="26"/>
      <c r="P35" s="49"/>
      <c r="Q35" s="64">
        <f t="shared" si="5"/>
        <v>169</v>
      </c>
      <c r="R35" s="121">
        <f>(I35+L35+N35+P35)/Q35</f>
        <v>0.63905325443786987</v>
      </c>
      <c r="S35" s="114" t="s">
        <v>102</v>
      </c>
    </row>
    <row r="36" spans="2:19" ht="23.25" customHeight="1" x14ac:dyDescent="0.25">
      <c r="B36" s="16">
        <v>7</v>
      </c>
      <c r="C36" s="17" t="s">
        <v>47</v>
      </c>
      <c r="D36" s="18" t="s">
        <v>48</v>
      </c>
      <c r="E36" s="65">
        <v>49</v>
      </c>
      <c r="F36" s="66">
        <v>37</v>
      </c>
      <c r="G36" s="66">
        <f>E36+F36</f>
        <v>86</v>
      </c>
      <c r="H36" s="36">
        <f>F36/G36</f>
        <v>0.43023255813953487</v>
      </c>
      <c r="I36" s="67">
        <v>36</v>
      </c>
      <c r="J36" s="16">
        <v>63</v>
      </c>
      <c r="K36" s="22"/>
      <c r="L36" s="18">
        <v>33</v>
      </c>
      <c r="M36" s="24">
        <v>67</v>
      </c>
      <c r="N36" s="25">
        <v>12</v>
      </c>
      <c r="O36" s="68">
        <v>13</v>
      </c>
      <c r="P36" s="69">
        <v>3</v>
      </c>
      <c r="Q36" s="70">
        <f t="shared" si="5"/>
        <v>229</v>
      </c>
      <c r="R36" s="118">
        <f>(I36+L36+N36+P36)/Q36</f>
        <v>0.36681222707423583</v>
      </c>
      <c r="S36" s="111" t="s">
        <v>103</v>
      </c>
    </row>
    <row r="37" spans="2:19" ht="23.25" customHeight="1" x14ac:dyDescent="0.25">
      <c r="B37" s="16">
        <v>8</v>
      </c>
      <c r="C37" s="17" t="s">
        <v>49</v>
      </c>
      <c r="D37" s="18" t="s">
        <v>42</v>
      </c>
      <c r="E37" s="16"/>
      <c r="F37" s="19"/>
      <c r="G37" s="66"/>
      <c r="H37" s="36"/>
      <c r="I37" s="67"/>
      <c r="J37" s="16">
        <v>11</v>
      </c>
      <c r="K37" s="22"/>
      <c r="L37" s="18">
        <v>3</v>
      </c>
      <c r="M37" s="24">
        <v>2</v>
      </c>
      <c r="N37" s="25">
        <v>0</v>
      </c>
      <c r="O37" s="68"/>
      <c r="P37" s="69"/>
      <c r="Q37" s="70">
        <f t="shared" si="5"/>
        <v>13</v>
      </c>
      <c r="R37" s="173">
        <f>(L37+N37+P37)/Q37</f>
        <v>0.23076923076923078</v>
      </c>
      <c r="S37" s="111" t="s">
        <v>104</v>
      </c>
    </row>
    <row r="38" spans="2:19" ht="23.25" customHeight="1" x14ac:dyDescent="0.25">
      <c r="B38" s="26"/>
      <c r="C38" s="27" t="s">
        <v>50</v>
      </c>
      <c r="D38" s="28" t="s">
        <v>42</v>
      </c>
      <c r="E38" s="26"/>
      <c r="F38" s="29"/>
      <c r="G38" s="62"/>
      <c r="H38" s="30"/>
      <c r="I38" s="63"/>
      <c r="J38" s="26">
        <v>19</v>
      </c>
      <c r="K38" s="32"/>
      <c r="L38" s="28">
        <v>9</v>
      </c>
      <c r="M38" s="34">
        <v>32</v>
      </c>
      <c r="N38" s="28">
        <v>13</v>
      </c>
      <c r="O38" s="26"/>
      <c r="P38" s="49"/>
      <c r="Q38" s="64">
        <f t="shared" si="5"/>
        <v>51</v>
      </c>
      <c r="R38" s="121">
        <f>(I38+L38+N38+P38)/Q38</f>
        <v>0.43137254901960786</v>
      </c>
      <c r="S38" s="149" t="s">
        <v>105</v>
      </c>
    </row>
    <row r="39" spans="2:19" ht="23.25" customHeight="1" x14ac:dyDescent="0.25">
      <c r="B39" s="16" t="s">
        <v>51</v>
      </c>
      <c r="C39" s="17" t="s">
        <v>79</v>
      </c>
      <c r="D39" s="18" t="s">
        <v>42</v>
      </c>
      <c r="E39" s="65">
        <v>2</v>
      </c>
      <c r="F39" s="66">
        <v>3</v>
      </c>
      <c r="G39" s="66">
        <f>E39+F39</f>
        <v>5</v>
      </c>
      <c r="H39" s="36">
        <f>F39/G39</f>
        <v>0.6</v>
      </c>
      <c r="I39" s="67">
        <v>0</v>
      </c>
      <c r="J39" s="16"/>
      <c r="K39" s="22"/>
      <c r="L39" s="18"/>
      <c r="M39" s="24"/>
      <c r="N39" s="25"/>
      <c r="O39" s="68"/>
      <c r="P39" s="69"/>
      <c r="Q39" s="70">
        <f t="shared" si="5"/>
        <v>5</v>
      </c>
      <c r="R39" s="70" t="s">
        <v>123</v>
      </c>
      <c r="S39" s="139"/>
    </row>
    <row r="40" spans="2:19" ht="23.25" customHeight="1" x14ac:dyDescent="0.25">
      <c r="B40" s="16" t="s">
        <v>51</v>
      </c>
      <c r="C40" s="17" t="s">
        <v>44</v>
      </c>
      <c r="D40" s="18" t="s">
        <v>42</v>
      </c>
      <c r="E40" s="65">
        <v>2</v>
      </c>
      <c r="F40" s="66">
        <v>2</v>
      </c>
      <c r="G40" s="66">
        <f>E40+F40</f>
        <v>4</v>
      </c>
      <c r="H40" s="36">
        <f t="shared" ref="H40:H41" si="6">F40/G40</f>
        <v>0.5</v>
      </c>
      <c r="I40" s="67">
        <v>0</v>
      </c>
      <c r="J40" s="16"/>
      <c r="K40" s="22"/>
      <c r="L40" s="18"/>
      <c r="M40" s="24"/>
      <c r="N40" s="25"/>
      <c r="O40" s="68"/>
      <c r="P40" s="69"/>
      <c r="Q40" s="70">
        <f t="shared" si="5"/>
        <v>4</v>
      </c>
      <c r="R40" s="70" t="s">
        <v>123</v>
      </c>
      <c r="S40" s="113"/>
    </row>
    <row r="41" spans="2:19" ht="23.25" customHeight="1" x14ac:dyDescent="0.25">
      <c r="B41" s="16" t="s">
        <v>51</v>
      </c>
      <c r="C41" s="17" t="s">
        <v>45</v>
      </c>
      <c r="D41" s="18" t="s">
        <v>46</v>
      </c>
      <c r="E41" s="65">
        <v>0</v>
      </c>
      <c r="F41" s="66">
        <v>2</v>
      </c>
      <c r="G41" s="66">
        <f>E41+F41</f>
        <v>2</v>
      </c>
      <c r="H41" s="36">
        <f t="shared" si="6"/>
        <v>1</v>
      </c>
      <c r="I41" s="67">
        <v>1</v>
      </c>
      <c r="J41" s="16"/>
      <c r="K41" s="22"/>
      <c r="L41" s="18"/>
      <c r="M41" s="24"/>
      <c r="N41" s="25"/>
      <c r="O41" s="68"/>
      <c r="P41" s="69"/>
      <c r="Q41" s="70">
        <f t="shared" si="5"/>
        <v>2</v>
      </c>
      <c r="R41" s="70" t="s">
        <v>124</v>
      </c>
      <c r="S41" s="113"/>
    </row>
    <row r="42" spans="2:19" ht="23.25" customHeight="1" x14ac:dyDescent="0.25">
      <c r="B42" s="16"/>
      <c r="C42" s="40" t="s">
        <v>52</v>
      </c>
      <c r="D42" s="71"/>
      <c r="E42" s="72"/>
      <c r="F42" s="66"/>
      <c r="G42" s="66"/>
      <c r="H42" s="41"/>
      <c r="I42" s="74"/>
      <c r="J42" s="16"/>
      <c r="K42" s="22"/>
      <c r="L42" s="23"/>
      <c r="M42" s="43"/>
      <c r="N42" s="18"/>
      <c r="O42" s="16"/>
      <c r="P42" s="45"/>
      <c r="Q42" s="72"/>
      <c r="R42" s="72"/>
      <c r="S42" s="113"/>
    </row>
    <row r="43" spans="2:19" ht="23.25" customHeight="1" x14ac:dyDescent="0.25">
      <c r="B43" s="44"/>
      <c r="C43" s="40" t="s">
        <v>37</v>
      </c>
      <c r="D43" s="71"/>
      <c r="E43" s="72">
        <f>E32+E36+E37+E39+E40+E41</f>
        <v>58</v>
      </c>
      <c r="F43" s="66">
        <f>F32+F36+F37+F39+F40+F41</f>
        <v>100</v>
      </c>
      <c r="G43" s="73">
        <f>G32+G36+G37+G39+G40+G41</f>
        <v>158</v>
      </c>
      <c r="H43" s="46">
        <f>F43/G43</f>
        <v>0.63291139240506333</v>
      </c>
      <c r="I43" s="73">
        <f>I32+I36+I37+I39+I40+I41</f>
        <v>52</v>
      </c>
      <c r="J43" s="65">
        <f t="shared" ref="J43:P43" si="7">J32+J36+J37</f>
        <v>156</v>
      </c>
      <c r="K43" s="66">
        <f t="shared" si="7"/>
        <v>0</v>
      </c>
      <c r="L43" s="39">
        <f t="shared" si="7"/>
        <v>60</v>
      </c>
      <c r="M43" s="65">
        <f t="shared" si="7"/>
        <v>97</v>
      </c>
      <c r="N43" s="73">
        <f t="shared" si="7"/>
        <v>21</v>
      </c>
      <c r="O43" s="88">
        <f t="shared" si="7"/>
        <v>13</v>
      </c>
      <c r="P43" s="172">
        <f t="shared" si="7"/>
        <v>3</v>
      </c>
      <c r="Q43" s="167">
        <f>G43+J43+M43+K43+O43</f>
        <v>424</v>
      </c>
      <c r="R43" s="145">
        <f>(I43+L43+N43+P43)/Q43</f>
        <v>0.32075471698113206</v>
      </c>
      <c r="S43" s="113"/>
    </row>
    <row r="44" spans="2:19" ht="23.25" customHeight="1" x14ac:dyDescent="0.25">
      <c r="B44" s="47"/>
      <c r="C44" s="48" t="s">
        <v>38</v>
      </c>
      <c r="D44" s="75"/>
      <c r="E44" s="64"/>
      <c r="F44" s="62"/>
      <c r="G44" s="76"/>
      <c r="H44" s="77"/>
      <c r="I44" s="76"/>
      <c r="J44" s="60">
        <f t="shared" ref="J44:Q44" si="8">J33+J34+J35+J38</f>
        <v>173</v>
      </c>
      <c r="K44" s="33">
        <f t="shared" si="8"/>
        <v>0</v>
      </c>
      <c r="L44" s="76">
        <f t="shared" si="8"/>
        <v>110</v>
      </c>
      <c r="M44" s="60">
        <f t="shared" si="8"/>
        <v>196</v>
      </c>
      <c r="N44" s="76">
        <f t="shared" si="8"/>
        <v>96</v>
      </c>
      <c r="O44" s="60">
        <f t="shared" si="8"/>
        <v>0</v>
      </c>
      <c r="P44" s="35">
        <f t="shared" si="8"/>
        <v>0</v>
      </c>
      <c r="Q44" s="168">
        <f t="shared" si="8"/>
        <v>369</v>
      </c>
      <c r="R44" s="146">
        <f>(I44+L44+N44+P44)/Q44</f>
        <v>0.5582655826558266</v>
      </c>
      <c r="S44" s="141"/>
    </row>
    <row r="45" spans="2:19" ht="23.25" customHeight="1" thickBot="1" x14ac:dyDescent="0.3">
      <c r="B45" s="51"/>
      <c r="C45" s="78" t="s">
        <v>53</v>
      </c>
      <c r="D45" s="52"/>
      <c r="E45" s="79">
        <f>E43+E44</f>
        <v>58</v>
      </c>
      <c r="F45" s="80">
        <f>F43+F44</f>
        <v>100</v>
      </c>
      <c r="G45" s="80">
        <f>G43+G44</f>
        <v>158</v>
      </c>
      <c r="H45" s="104">
        <f>F45/G45</f>
        <v>0.63291139240506333</v>
      </c>
      <c r="I45" s="80">
        <f t="shared" ref="I45:P45" si="9">I43+I44</f>
        <v>52</v>
      </c>
      <c r="J45" s="79">
        <f t="shared" si="9"/>
        <v>329</v>
      </c>
      <c r="K45" s="57">
        <f t="shared" si="9"/>
        <v>0</v>
      </c>
      <c r="L45" s="81">
        <f t="shared" si="9"/>
        <v>170</v>
      </c>
      <c r="M45" s="79">
        <f t="shared" si="9"/>
        <v>293</v>
      </c>
      <c r="N45" s="81">
        <f t="shared" si="9"/>
        <v>117</v>
      </c>
      <c r="O45" s="170">
        <f t="shared" si="9"/>
        <v>13</v>
      </c>
      <c r="P45" s="171">
        <f t="shared" si="9"/>
        <v>3</v>
      </c>
      <c r="Q45" s="169">
        <f>Q43+Q44</f>
        <v>793</v>
      </c>
      <c r="R45" s="147">
        <f>(I45+L45+N45+P45)/Q45</f>
        <v>0.43127364438839849</v>
      </c>
      <c r="S45" s="142"/>
    </row>
    <row r="46" spans="2:19" ht="23.25" customHeight="1" thickTop="1" thickBot="1" x14ac:dyDescent="0.3">
      <c r="B46" s="177" t="s">
        <v>54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9"/>
    </row>
    <row r="47" spans="2:19" ht="23.25" customHeight="1" thickTop="1" thickBot="1" x14ac:dyDescent="0.3">
      <c r="B47" s="148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</row>
    <row r="48" spans="2:19" ht="23.25" customHeight="1" thickTop="1" thickBot="1" x14ac:dyDescent="0.3">
      <c r="B48" s="196" t="s">
        <v>0</v>
      </c>
      <c r="C48" s="198" t="s">
        <v>1</v>
      </c>
      <c r="D48" s="200" t="s">
        <v>2</v>
      </c>
      <c r="E48" s="4" t="s">
        <v>3</v>
      </c>
      <c r="F48" s="5"/>
      <c r="G48" s="5"/>
      <c r="H48" s="6"/>
      <c r="I48" s="7"/>
      <c r="J48" s="4" t="s">
        <v>4</v>
      </c>
      <c r="K48" s="5"/>
      <c r="L48" s="8"/>
      <c r="M48" s="4" t="s">
        <v>5</v>
      </c>
      <c r="N48" s="7"/>
      <c r="O48" s="4" t="s">
        <v>6</v>
      </c>
      <c r="P48" s="7"/>
      <c r="Q48" s="202" t="s">
        <v>7</v>
      </c>
      <c r="R48" s="181" t="s">
        <v>8</v>
      </c>
      <c r="S48" s="174" t="s">
        <v>81</v>
      </c>
    </row>
    <row r="49" spans="2:19" ht="23.25" customHeight="1" thickTop="1" x14ac:dyDescent="0.25">
      <c r="B49" s="197"/>
      <c r="C49" s="199"/>
      <c r="D49" s="201"/>
      <c r="E49" s="9" t="s">
        <v>9</v>
      </c>
      <c r="F49" s="10" t="s">
        <v>10</v>
      </c>
      <c r="G49" s="10" t="s">
        <v>11</v>
      </c>
      <c r="H49" s="11" t="s">
        <v>12</v>
      </c>
      <c r="I49" s="12" t="s">
        <v>13</v>
      </c>
      <c r="J49" s="9" t="s">
        <v>9</v>
      </c>
      <c r="K49" s="10" t="s">
        <v>10</v>
      </c>
      <c r="L49" s="13" t="s">
        <v>13</v>
      </c>
      <c r="M49" s="14" t="s">
        <v>9</v>
      </c>
      <c r="N49" s="15" t="s">
        <v>13</v>
      </c>
      <c r="O49" s="14" t="s">
        <v>9</v>
      </c>
      <c r="P49" s="15" t="s">
        <v>13</v>
      </c>
      <c r="Q49" s="203"/>
      <c r="R49" s="182"/>
      <c r="S49" s="175"/>
    </row>
    <row r="50" spans="2:19" ht="23.25" customHeight="1" x14ac:dyDescent="0.25">
      <c r="B50" s="124">
        <v>9</v>
      </c>
      <c r="C50" s="150" t="s">
        <v>55</v>
      </c>
      <c r="D50" s="151" t="s">
        <v>56</v>
      </c>
      <c r="E50" s="88">
        <v>24</v>
      </c>
      <c r="F50" s="89">
        <v>99</v>
      </c>
      <c r="G50" s="89">
        <f>E50+F50</f>
        <v>123</v>
      </c>
      <c r="H50" s="152">
        <f>F50/G50</f>
        <v>0.80487804878048785</v>
      </c>
      <c r="I50" s="153">
        <v>1</v>
      </c>
      <c r="J50" s="124">
        <v>47</v>
      </c>
      <c r="K50" s="129">
        <v>15</v>
      </c>
      <c r="L50" s="126">
        <v>3</v>
      </c>
      <c r="M50" s="130">
        <v>58</v>
      </c>
      <c r="N50" s="131">
        <v>1</v>
      </c>
      <c r="O50" s="130">
        <v>1</v>
      </c>
      <c r="P50" s="131">
        <v>0</v>
      </c>
      <c r="Q50" s="134">
        <f t="shared" ref="Q50:Q62" si="10">G50+J50+M50+K50+O50</f>
        <v>244</v>
      </c>
      <c r="R50" s="160">
        <f>(I50+L50+N50+P50)/Q50</f>
        <v>2.0491803278688523E-2</v>
      </c>
      <c r="S50" s="111" t="s">
        <v>106</v>
      </c>
    </row>
    <row r="51" spans="2:19" ht="23.25" customHeight="1" x14ac:dyDescent="0.25">
      <c r="B51" s="26"/>
      <c r="C51" s="82" t="s">
        <v>57</v>
      </c>
      <c r="D51" s="83" t="s">
        <v>56</v>
      </c>
      <c r="E51" s="60"/>
      <c r="F51" s="62"/>
      <c r="G51" s="62"/>
      <c r="H51" s="30"/>
      <c r="I51" s="63"/>
      <c r="J51" s="26">
        <v>44</v>
      </c>
      <c r="K51" s="32">
        <v>1</v>
      </c>
      <c r="L51" s="28">
        <v>0</v>
      </c>
      <c r="M51" s="34">
        <v>46</v>
      </c>
      <c r="N51" s="28">
        <v>0</v>
      </c>
      <c r="O51" s="34">
        <v>2</v>
      </c>
      <c r="P51" s="28">
        <v>0</v>
      </c>
      <c r="Q51" s="64">
        <f t="shared" si="10"/>
        <v>93</v>
      </c>
      <c r="R51" s="161">
        <f t="shared" ref="R51:R62" si="11">(I51+L51+N51+P51)/Q51</f>
        <v>0</v>
      </c>
      <c r="S51" s="115" t="s">
        <v>106</v>
      </c>
    </row>
    <row r="52" spans="2:19" ht="23.25" customHeight="1" x14ac:dyDescent="0.25">
      <c r="B52" s="16">
        <v>10</v>
      </c>
      <c r="C52" s="17" t="s">
        <v>58</v>
      </c>
      <c r="D52" s="18" t="s">
        <v>56</v>
      </c>
      <c r="E52" s="65">
        <v>0</v>
      </c>
      <c r="F52" s="66">
        <v>16</v>
      </c>
      <c r="G52" s="66">
        <f>E52+F52</f>
        <v>16</v>
      </c>
      <c r="H52" s="36">
        <f>F52/G52</f>
        <v>1</v>
      </c>
      <c r="I52" s="67">
        <v>11</v>
      </c>
      <c r="J52" s="16">
        <v>33</v>
      </c>
      <c r="K52" s="22">
        <v>2</v>
      </c>
      <c r="L52" s="18">
        <v>25</v>
      </c>
      <c r="M52" s="24">
        <v>17</v>
      </c>
      <c r="N52" s="25">
        <v>13</v>
      </c>
      <c r="O52" s="24">
        <v>1</v>
      </c>
      <c r="P52" s="25">
        <v>1</v>
      </c>
      <c r="Q52" s="70">
        <f t="shared" si="10"/>
        <v>69</v>
      </c>
      <c r="R52" s="120">
        <f t="shared" si="11"/>
        <v>0.72463768115942029</v>
      </c>
      <c r="S52" s="111" t="s">
        <v>107</v>
      </c>
    </row>
    <row r="53" spans="2:19" ht="23.25" customHeight="1" x14ac:dyDescent="0.25">
      <c r="B53" s="26"/>
      <c r="C53" s="27" t="s">
        <v>59</v>
      </c>
      <c r="D53" s="28" t="s">
        <v>56</v>
      </c>
      <c r="E53" s="60"/>
      <c r="F53" s="62"/>
      <c r="G53" s="62"/>
      <c r="H53" s="30"/>
      <c r="I53" s="63"/>
      <c r="J53" s="26">
        <v>7</v>
      </c>
      <c r="K53" s="32"/>
      <c r="L53" s="28">
        <v>2</v>
      </c>
      <c r="M53" s="34">
        <v>5</v>
      </c>
      <c r="N53" s="28">
        <v>3</v>
      </c>
      <c r="O53" s="34">
        <v>4</v>
      </c>
      <c r="P53" s="28">
        <v>4</v>
      </c>
      <c r="Q53" s="64">
        <f t="shared" si="10"/>
        <v>16</v>
      </c>
      <c r="R53" s="122">
        <f t="shared" si="11"/>
        <v>0.5625</v>
      </c>
      <c r="S53" s="115" t="s">
        <v>107</v>
      </c>
    </row>
    <row r="54" spans="2:19" ht="23.25" customHeight="1" x14ac:dyDescent="0.25">
      <c r="B54" s="16">
        <v>11</v>
      </c>
      <c r="C54" s="17" t="s">
        <v>60</v>
      </c>
      <c r="D54" s="18" t="s">
        <v>56</v>
      </c>
      <c r="E54" s="65">
        <v>6</v>
      </c>
      <c r="F54" s="66">
        <v>24</v>
      </c>
      <c r="G54" s="66">
        <f>E54+F54</f>
        <v>30</v>
      </c>
      <c r="H54" s="36">
        <f>F54/G54</f>
        <v>0.8</v>
      </c>
      <c r="I54" s="67">
        <v>4</v>
      </c>
      <c r="J54" s="16">
        <v>3</v>
      </c>
      <c r="K54" s="22"/>
      <c r="L54" s="18">
        <v>1</v>
      </c>
      <c r="M54" s="24">
        <v>13</v>
      </c>
      <c r="N54" s="25">
        <v>1</v>
      </c>
      <c r="O54" s="24">
        <v>2</v>
      </c>
      <c r="P54" s="25">
        <v>0</v>
      </c>
      <c r="Q54" s="70">
        <f t="shared" si="10"/>
        <v>48</v>
      </c>
      <c r="R54" s="120">
        <f t="shared" si="11"/>
        <v>0.125</v>
      </c>
      <c r="S54" s="111" t="s">
        <v>108</v>
      </c>
    </row>
    <row r="55" spans="2:19" ht="23.25" customHeight="1" x14ac:dyDescent="0.25">
      <c r="B55" s="26"/>
      <c r="C55" s="27" t="s">
        <v>61</v>
      </c>
      <c r="D55" s="28" t="s">
        <v>56</v>
      </c>
      <c r="E55" s="60"/>
      <c r="F55" s="62"/>
      <c r="G55" s="62"/>
      <c r="H55" s="30"/>
      <c r="I55" s="63"/>
      <c r="J55" s="26">
        <v>7</v>
      </c>
      <c r="K55" s="32"/>
      <c r="L55" s="28">
        <v>2</v>
      </c>
      <c r="M55" s="34">
        <v>8</v>
      </c>
      <c r="N55" s="28">
        <v>3</v>
      </c>
      <c r="O55" s="34"/>
      <c r="P55" s="28"/>
      <c r="Q55" s="64">
        <f t="shared" si="10"/>
        <v>15</v>
      </c>
      <c r="R55" s="122">
        <f t="shared" si="11"/>
        <v>0.33333333333333331</v>
      </c>
      <c r="S55" s="115" t="s">
        <v>108</v>
      </c>
    </row>
    <row r="56" spans="2:19" ht="23.25" customHeight="1" x14ac:dyDescent="0.25">
      <c r="B56" s="16">
        <v>12</v>
      </c>
      <c r="C56" s="17" t="s">
        <v>62</v>
      </c>
      <c r="D56" s="18" t="s">
        <v>63</v>
      </c>
      <c r="E56" s="65">
        <v>33</v>
      </c>
      <c r="F56" s="66">
        <v>6</v>
      </c>
      <c r="G56" s="66">
        <f>E56+F56</f>
        <v>39</v>
      </c>
      <c r="H56" s="36">
        <f>F56/G56</f>
        <v>0.15384615384615385</v>
      </c>
      <c r="I56" s="67">
        <v>0</v>
      </c>
      <c r="J56" s="16">
        <v>25</v>
      </c>
      <c r="K56" s="22"/>
      <c r="L56" s="18">
        <v>0</v>
      </c>
      <c r="M56" s="22">
        <v>9</v>
      </c>
      <c r="N56" s="18">
        <v>1</v>
      </c>
      <c r="O56" s="24"/>
      <c r="P56" s="25"/>
      <c r="Q56" s="70">
        <f t="shared" si="10"/>
        <v>73</v>
      </c>
      <c r="R56" s="160">
        <f t="shared" si="11"/>
        <v>1.3698630136986301E-2</v>
      </c>
      <c r="S56" s="111" t="s">
        <v>109</v>
      </c>
    </row>
    <row r="57" spans="2:19" ht="23.25" customHeight="1" x14ac:dyDescent="0.25">
      <c r="B57" s="26"/>
      <c r="C57" s="27" t="s">
        <v>64</v>
      </c>
      <c r="D57" s="28" t="s">
        <v>63</v>
      </c>
      <c r="E57" s="60"/>
      <c r="F57" s="62"/>
      <c r="G57" s="62"/>
      <c r="H57" s="30"/>
      <c r="I57" s="63"/>
      <c r="J57" s="26">
        <v>4</v>
      </c>
      <c r="K57" s="32"/>
      <c r="L57" s="28">
        <v>4</v>
      </c>
      <c r="M57" s="34">
        <v>32</v>
      </c>
      <c r="N57" s="28">
        <v>7</v>
      </c>
      <c r="O57" s="34"/>
      <c r="P57" s="28"/>
      <c r="Q57" s="64">
        <f t="shared" si="10"/>
        <v>36</v>
      </c>
      <c r="R57" s="122">
        <f t="shared" si="11"/>
        <v>0.30555555555555558</v>
      </c>
      <c r="S57" s="115" t="s">
        <v>109</v>
      </c>
    </row>
    <row r="58" spans="2:19" ht="23.25" customHeight="1" x14ac:dyDescent="0.25">
      <c r="B58" s="16">
        <v>13</v>
      </c>
      <c r="C58" s="17" t="s">
        <v>78</v>
      </c>
      <c r="D58" s="18" t="s">
        <v>63</v>
      </c>
      <c r="E58" s="65">
        <v>7</v>
      </c>
      <c r="F58" s="66">
        <v>38</v>
      </c>
      <c r="G58" s="66">
        <f>E58+F58</f>
        <v>45</v>
      </c>
      <c r="H58" s="36">
        <f>F58/G58</f>
        <v>0.84444444444444444</v>
      </c>
      <c r="I58" s="67">
        <v>3</v>
      </c>
      <c r="J58" s="16">
        <v>35</v>
      </c>
      <c r="K58" s="22"/>
      <c r="L58" s="18">
        <v>1</v>
      </c>
      <c r="M58" s="24">
        <v>4</v>
      </c>
      <c r="N58" s="25">
        <v>2</v>
      </c>
      <c r="O58" s="24"/>
      <c r="P58" s="25"/>
      <c r="Q58" s="70">
        <f t="shared" si="10"/>
        <v>84</v>
      </c>
      <c r="R58" s="160">
        <f t="shared" si="11"/>
        <v>7.1428571428571425E-2</v>
      </c>
      <c r="S58" s="111" t="s">
        <v>110</v>
      </c>
    </row>
    <row r="59" spans="2:19" ht="23.25" customHeight="1" x14ac:dyDescent="0.25">
      <c r="B59" s="26"/>
      <c r="C59" s="27" t="s">
        <v>65</v>
      </c>
      <c r="D59" s="28" t="s">
        <v>63</v>
      </c>
      <c r="E59" s="60"/>
      <c r="F59" s="62"/>
      <c r="G59" s="62"/>
      <c r="H59" s="30"/>
      <c r="I59" s="63"/>
      <c r="J59" s="26">
        <v>7</v>
      </c>
      <c r="K59" s="32"/>
      <c r="L59" s="28">
        <v>7</v>
      </c>
      <c r="M59" s="34">
        <v>20</v>
      </c>
      <c r="N59" s="28">
        <v>8</v>
      </c>
      <c r="O59" s="34"/>
      <c r="P59" s="28"/>
      <c r="Q59" s="64">
        <f t="shared" si="10"/>
        <v>27</v>
      </c>
      <c r="R59" s="122">
        <f t="shared" si="11"/>
        <v>0.55555555555555558</v>
      </c>
      <c r="S59" s="115" t="s">
        <v>110</v>
      </c>
    </row>
    <row r="60" spans="2:19" ht="23.25" customHeight="1" x14ac:dyDescent="0.25">
      <c r="B60" s="26" t="s">
        <v>32</v>
      </c>
      <c r="C60" s="27" t="s">
        <v>66</v>
      </c>
      <c r="D60" s="28" t="s">
        <v>67</v>
      </c>
      <c r="E60" s="60"/>
      <c r="F60" s="62"/>
      <c r="G60" s="62"/>
      <c r="H60" s="30"/>
      <c r="I60" s="63"/>
      <c r="J60" s="26">
        <v>127</v>
      </c>
      <c r="K60" s="32"/>
      <c r="L60" s="28">
        <v>29</v>
      </c>
      <c r="M60" s="34">
        <v>40</v>
      </c>
      <c r="N60" s="28">
        <v>16</v>
      </c>
      <c r="O60" s="34">
        <v>4</v>
      </c>
      <c r="P60" s="28">
        <v>4</v>
      </c>
      <c r="Q60" s="64">
        <f t="shared" si="10"/>
        <v>171</v>
      </c>
      <c r="R60" s="122">
        <f t="shared" si="11"/>
        <v>0.28654970760233917</v>
      </c>
      <c r="S60" s="149" t="s">
        <v>111</v>
      </c>
    </row>
    <row r="61" spans="2:19" ht="23.25" customHeight="1" x14ac:dyDescent="0.25">
      <c r="B61" s="26" t="s">
        <v>32</v>
      </c>
      <c r="C61" s="27" t="s">
        <v>68</v>
      </c>
      <c r="D61" s="28" t="s">
        <v>63</v>
      </c>
      <c r="E61" s="60"/>
      <c r="F61" s="62"/>
      <c r="G61" s="62"/>
      <c r="H61" s="30"/>
      <c r="I61" s="63"/>
      <c r="J61" s="26">
        <v>14</v>
      </c>
      <c r="K61" s="32"/>
      <c r="L61" s="28">
        <v>14</v>
      </c>
      <c r="M61" s="34">
        <v>26</v>
      </c>
      <c r="N61" s="28">
        <v>24</v>
      </c>
      <c r="O61" s="34"/>
      <c r="P61" s="28"/>
      <c r="Q61" s="64">
        <f t="shared" si="10"/>
        <v>40</v>
      </c>
      <c r="R61" s="122">
        <f t="shared" si="11"/>
        <v>0.95</v>
      </c>
      <c r="S61" s="114" t="s">
        <v>112</v>
      </c>
    </row>
    <row r="62" spans="2:19" ht="23.25" customHeight="1" x14ac:dyDescent="0.25">
      <c r="B62" s="26" t="s">
        <v>32</v>
      </c>
      <c r="C62" s="48" t="s">
        <v>121</v>
      </c>
      <c r="D62" s="28" t="s">
        <v>67</v>
      </c>
      <c r="E62" s="60"/>
      <c r="F62" s="62"/>
      <c r="G62" s="62"/>
      <c r="H62" s="84"/>
      <c r="I62" s="62"/>
      <c r="J62" s="26">
        <v>4</v>
      </c>
      <c r="K62" s="32"/>
      <c r="L62" s="28">
        <v>0</v>
      </c>
      <c r="M62" s="34">
        <v>20</v>
      </c>
      <c r="N62" s="28">
        <v>6</v>
      </c>
      <c r="O62" s="34">
        <v>4</v>
      </c>
      <c r="P62" s="28">
        <v>3</v>
      </c>
      <c r="Q62" s="64">
        <f t="shared" si="10"/>
        <v>28</v>
      </c>
      <c r="R62" s="122">
        <f t="shared" si="11"/>
        <v>0.32142857142857145</v>
      </c>
      <c r="S62" s="149" t="s">
        <v>113</v>
      </c>
    </row>
    <row r="63" spans="2:19" ht="23.25" customHeight="1" x14ac:dyDescent="0.25">
      <c r="B63" s="16"/>
      <c r="C63" s="40" t="s">
        <v>76</v>
      </c>
      <c r="D63" s="71"/>
      <c r="E63" s="65"/>
      <c r="F63" s="66"/>
      <c r="G63" s="66"/>
      <c r="H63" s="46"/>
      <c r="I63" s="73"/>
      <c r="J63" s="16"/>
      <c r="K63" s="22"/>
      <c r="L63" s="18"/>
      <c r="M63" s="43"/>
      <c r="N63" s="18"/>
      <c r="O63" s="43"/>
      <c r="P63" s="18"/>
      <c r="Q63" s="72"/>
      <c r="R63" s="119"/>
      <c r="S63" s="113"/>
    </row>
    <row r="64" spans="2:19" ht="23.25" customHeight="1" x14ac:dyDescent="0.25">
      <c r="B64" s="44"/>
      <c r="C64" s="40" t="s">
        <v>37</v>
      </c>
      <c r="D64" s="71"/>
      <c r="E64" s="65">
        <f>E50+E52+E54+E56+E58</f>
        <v>70</v>
      </c>
      <c r="F64" s="66">
        <f>F50+F52+F54+F56+F58</f>
        <v>183</v>
      </c>
      <c r="G64" s="66">
        <f>G50+G52+G54+G56+G58</f>
        <v>253</v>
      </c>
      <c r="H64" s="46">
        <f>F64/G64</f>
        <v>0.72332015810276684</v>
      </c>
      <c r="I64" s="39">
        <f t="shared" ref="I64:P64" si="12">I50+I52+I54+I56+I58</f>
        <v>19</v>
      </c>
      <c r="J64" s="65">
        <f t="shared" si="12"/>
        <v>143</v>
      </c>
      <c r="K64" s="66">
        <f t="shared" si="12"/>
        <v>17</v>
      </c>
      <c r="L64" s="39">
        <f t="shared" si="12"/>
        <v>30</v>
      </c>
      <c r="M64" s="65">
        <f t="shared" si="12"/>
        <v>101</v>
      </c>
      <c r="N64" s="39">
        <f t="shared" si="12"/>
        <v>18</v>
      </c>
      <c r="O64" s="65">
        <f>O50+O52+O54+O56+O58</f>
        <v>4</v>
      </c>
      <c r="P64" s="39">
        <f t="shared" si="12"/>
        <v>1</v>
      </c>
      <c r="Q64" s="72">
        <f>Q50+Q52+Q54+Q56+Q58</f>
        <v>518</v>
      </c>
      <c r="R64" s="120">
        <f>(I64+L64+N64+P64)/Q64</f>
        <v>0.13127413127413126</v>
      </c>
      <c r="S64" s="113"/>
    </row>
    <row r="65" spans="2:19" ht="23.25" customHeight="1" x14ac:dyDescent="0.25">
      <c r="B65" s="47"/>
      <c r="C65" s="48" t="s">
        <v>38</v>
      </c>
      <c r="D65" s="75"/>
      <c r="E65" s="60"/>
      <c r="F65" s="62"/>
      <c r="G65" s="62"/>
      <c r="H65" s="77"/>
      <c r="I65" s="35"/>
      <c r="J65" s="60">
        <f t="shared" ref="J65:Q65" si="13">J51+J53+J55+J57+J59+J60+J61+J62</f>
        <v>214</v>
      </c>
      <c r="K65" s="62">
        <f t="shared" si="13"/>
        <v>1</v>
      </c>
      <c r="L65" s="35">
        <f t="shared" si="13"/>
        <v>58</v>
      </c>
      <c r="M65" s="60">
        <f t="shared" si="13"/>
        <v>197</v>
      </c>
      <c r="N65" s="35">
        <f t="shared" si="13"/>
        <v>67</v>
      </c>
      <c r="O65" s="60">
        <f t="shared" si="13"/>
        <v>14</v>
      </c>
      <c r="P65" s="35">
        <f t="shared" si="13"/>
        <v>11</v>
      </c>
      <c r="Q65" s="64">
        <f t="shared" si="13"/>
        <v>426</v>
      </c>
      <c r="R65" s="122">
        <f>(I65+L65+N65+P65)/Q65</f>
        <v>0.31924882629107981</v>
      </c>
      <c r="S65" s="141"/>
    </row>
    <row r="66" spans="2:19" ht="23.25" customHeight="1" thickBot="1" x14ac:dyDescent="0.3">
      <c r="B66" s="51"/>
      <c r="C66" s="78" t="s">
        <v>69</v>
      </c>
      <c r="D66" s="52"/>
      <c r="E66" s="154">
        <f>E64+E65</f>
        <v>70</v>
      </c>
      <c r="F66" s="155">
        <f>F64+F65</f>
        <v>183</v>
      </c>
      <c r="G66" s="155">
        <f>G64+G65</f>
        <v>253</v>
      </c>
      <c r="H66" s="156">
        <f>F66/G66</f>
        <v>0.72332015810276684</v>
      </c>
      <c r="I66" s="157">
        <f t="shared" ref="I66:P66" si="14">I64+I65</f>
        <v>19</v>
      </c>
      <c r="J66" s="154">
        <f t="shared" si="14"/>
        <v>357</v>
      </c>
      <c r="K66" s="155">
        <f t="shared" si="14"/>
        <v>18</v>
      </c>
      <c r="L66" s="157">
        <f t="shared" si="14"/>
        <v>88</v>
      </c>
      <c r="M66" s="154">
        <f t="shared" si="14"/>
        <v>298</v>
      </c>
      <c r="N66" s="157">
        <f t="shared" si="14"/>
        <v>85</v>
      </c>
      <c r="O66" s="170">
        <f t="shared" si="14"/>
        <v>18</v>
      </c>
      <c r="P66" s="171">
        <f t="shared" si="14"/>
        <v>12</v>
      </c>
      <c r="Q66" s="158">
        <f>Q64+Q65</f>
        <v>944</v>
      </c>
      <c r="R66" s="159">
        <f>(I66+L66+N66+P66)/Q66</f>
        <v>0.21610169491525424</v>
      </c>
      <c r="S66" s="142"/>
    </row>
    <row r="67" spans="2:19" ht="23.25" customHeight="1" thickTop="1" thickBot="1" x14ac:dyDescent="0.3">
      <c r="B67" s="177" t="s">
        <v>70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9"/>
    </row>
    <row r="68" spans="2:19" ht="23.25" customHeight="1" thickTop="1" thickBot="1" x14ac:dyDescent="0.3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</row>
    <row r="69" spans="2:19" ht="23.25" customHeight="1" thickTop="1" thickBot="1" x14ac:dyDescent="0.3">
      <c r="B69" s="85"/>
      <c r="C69" s="59"/>
      <c r="D69" s="86"/>
      <c r="E69" s="4" t="s">
        <v>3</v>
      </c>
      <c r="F69" s="5"/>
      <c r="G69" s="5"/>
      <c r="H69" s="6"/>
      <c r="I69" s="7"/>
      <c r="J69" s="4" t="s">
        <v>4</v>
      </c>
      <c r="K69" s="5"/>
      <c r="L69" s="7"/>
      <c r="M69" s="4" t="s">
        <v>5</v>
      </c>
      <c r="N69" s="7"/>
      <c r="O69" s="4" t="s">
        <v>6</v>
      </c>
      <c r="P69" s="7"/>
      <c r="Q69" s="191" t="s">
        <v>7</v>
      </c>
      <c r="R69" s="181" t="s">
        <v>8</v>
      </c>
      <c r="S69" s="162"/>
    </row>
    <row r="70" spans="2:19" ht="23.25" customHeight="1" thickTop="1" x14ac:dyDescent="0.25">
      <c r="B70" s="43"/>
      <c r="C70" s="22"/>
      <c r="D70" s="45"/>
      <c r="E70" s="9" t="s">
        <v>9</v>
      </c>
      <c r="F70" s="10" t="s">
        <v>10</v>
      </c>
      <c r="G70" s="10" t="s">
        <v>11</v>
      </c>
      <c r="H70" s="11" t="s">
        <v>12</v>
      </c>
      <c r="I70" s="15" t="s">
        <v>13</v>
      </c>
      <c r="J70" s="9" t="s">
        <v>9</v>
      </c>
      <c r="K70" s="10" t="s">
        <v>10</v>
      </c>
      <c r="L70" s="15" t="s">
        <v>13</v>
      </c>
      <c r="M70" s="9" t="s">
        <v>9</v>
      </c>
      <c r="N70" s="15" t="s">
        <v>13</v>
      </c>
      <c r="O70" s="9" t="s">
        <v>9</v>
      </c>
      <c r="P70" s="15" t="s">
        <v>13</v>
      </c>
      <c r="Q70" s="192"/>
      <c r="R70" s="182"/>
    </row>
    <row r="71" spans="2:19" ht="23.25" customHeight="1" x14ac:dyDescent="0.25">
      <c r="B71" s="43"/>
      <c r="C71" s="87" t="s">
        <v>71</v>
      </c>
      <c r="D71" s="45"/>
      <c r="E71" s="65">
        <f>E25+E43+E64</f>
        <v>204</v>
      </c>
      <c r="F71" s="66">
        <f>F25+F43+F64</f>
        <v>338</v>
      </c>
      <c r="G71" s="66">
        <f>E71+F71</f>
        <v>542</v>
      </c>
      <c r="H71" s="96">
        <f>F71/G71</f>
        <v>0.62361623616236161</v>
      </c>
      <c r="I71" s="39">
        <f t="shared" ref="I71:P71" si="15">I25+I43+I64</f>
        <v>99</v>
      </c>
      <c r="J71" s="65">
        <f t="shared" si="15"/>
        <v>352</v>
      </c>
      <c r="K71" s="66">
        <f t="shared" si="15"/>
        <v>18</v>
      </c>
      <c r="L71" s="39">
        <f t="shared" si="15"/>
        <v>102</v>
      </c>
      <c r="M71" s="65">
        <f t="shared" si="15"/>
        <v>232</v>
      </c>
      <c r="N71" s="39">
        <f t="shared" si="15"/>
        <v>44</v>
      </c>
      <c r="O71" s="65">
        <f>O25+O43+O64</f>
        <v>46</v>
      </c>
      <c r="P71" s="39">
        <f t="shared" si="15"/>
        <v>5</v>
      </c>
      <c r="Q71" s="119">
        <f>Q25+Q43+Q64</f>
        <v>1190</v>
      </c>
      <c r="R71" s="163">
        <f>(I71+L71+N71+P71)/Q71</f>
        <v>0.21008403361344538</v>
      </c>
    </row>
    <row r="72" spans="2:19" ht="23.25" customHeight="1" x14ac:dyDescent="0.25">
      <c r="B72" s="43"/>
      <c r="C72" s="87" t="s">
        <v>72</v>
      </c>
      <c r="D72" s="45"/>
      <c r="E72" s="65"/>
      <c r="F72" s="66"/>
      <c r="G72" s="66"/>
      <c r="H72" s="96"/>
      <c r="I72" s="39"/>
      <c r="J72" s="65">
        <f>J26+J44+J65</f>
        <v>960</v>
      </c>
      <c r="K72" s="66">
        <f>K26+K44+K65</f>
        <v>4</v>
      </c>
      <c r="L72" s="39">
        <f>L26+L44+L65</f>
        <v>263</v>
      </c>
      <c r="M72" s="65">
        <f>M26+M44+M65</f>
        <v>637</v>
      </c>
      <c r="N72" s="39">
        <f>N26+N44+N65</f>
        <v>229</v>
      </c>
      <c r="O72" s="65">
        <f>O26+O44+O65</f>
        <v>18</v>
      </c>
      <c r="P72" s="39">
        <f>P26+P44+P65</f>
        <v>12</v>
      </c>
      <c r="Q72" s="119">
        <f>Q26+Q44+Q65</f>
        <v>1619</v>
      </c>
      <c r="R72" s="163">
        <f>(I72+L72+N72+P72)/Q72</f>
        <v>0.31130327362569488</v>
      </c>
    </row>
    <row r="73" spans="2:19" ht="23.25" customHeight="1" thickBot="1" x14ac:dyDescent="0.3">
      <c r="B73" s="97"/>
      <c r="C73" s="98" t="s">
        <v>73</v>
      </c>
      <c r="D73" s="99"/>
      <c r="E73" s="100">
        <f>E71+E72</f>
        <v>204</v>
      </c>
      <c r="F73" s="101">
        <f>F71+F72</f>
        <v>338</v>
      </c>
      <c r="G73" s="101">
        <f>E73+F73</f>
        <v>542</v>
      </c>
      <c r="H73" s="166">
        <f>F73/G73</f>
        <v>0.62361623616236161</v>
      </c>
      <c r="I73" s="102">
        <f t="shared" ref="I73:P73" si="16">I71+I72</f>
        <v>99</v>
      </c>
      <c r="J73" s="100">
        <f t="shared" si="16"/>
        <v>1312</v>
      </c>
      <c r="K73" s="101">
        <f t="shared" si="16"/>
        <v>22</v>
      </c>
      <c r="L73" s="102">
        <f t="shared" si="16"/>
        <v>365</v>
      </c>
      <c r="M73" s="100">
        <f t="shared" si="16"/>
        <v>869</v>
      </c>
      <c r="N73" s="102">
        <f t="shared" si="16"/>
        <v>273</v>
      </c>
      <c r="O73" s="100">
        <f t="shared" si="16"/>
        <v>64</v>
      </c>
      <c r="P73" s="102">
        <f t="shared" si="16"/>
        <v>17</v>
      </c>
      <c r="Q73" s="165">
        <f>Q71+Q72</f>
        <v>2809</v>
      </c>
      <c r="R73" s="164">
        <f>(I73+L73+N73+P73)/Q73</f>
        <v>0.26842292630829478</v>
      </c>
    </row>
    <row r="74" spans="2:19" ht="23.25" customHeight="1" thickTop="1" x14ac:dyDescent="0.25">
      <c r="B74" s="193" t="s">
        <v>117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4"/>
    </row>
    <row r="75" spans="2:19" ht="23.25" customHeight="1" x14ac:dyDescent="0.25">
      <c r="B75" s="180" t="s">
        <v>74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2:19" ht="23.25" customHeight="1" x14ac:dyDescent="0.25">
      <c r="B76" s="180" t="s">
        <v>77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2:19" ht="23.25" customHeight="1" x14ac:dyDescent="0.25">
      <c r="B77" s="180" t="s">
        <v>114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2:19" ht="23.25" customHeight="1" x14ac:dyDescent="0.25">
      <c r="B78" s="183" t="s">
        <v>75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</row>
    <row r="79" spans="2:19" ht="23.25" customHeight="1" thickBot="1" x14ac:dyDescent="0.3">
      <c r="B79" s="184" t="s">
        <v>118</v>
      </c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6"/>
    </row>
    <row r="80" spans="2:19" ht="23.25" customHeight="1" thickTop="1" x14ac:dyDescent="0.25">
      <c r="C80" s="95"/>
      <c r="D80" s="91"/>
    </row>
    <row r="81" spans="3:4" ht="23.25" customHeight="1" x14ac:dyDescent="0.25">
      <c r="C81" s="90"/>
      <c r="D81" s="91"/>
    </row>
    <row r="82" spans="3:4" ht="23.25" customHeight="1" x14ac:dyDescent="0.25">
      <c r="C82" s="92"/>
    </row>
    <row r="83" spans="3:4" ht="23.25" customHeight="1" x14ac:dyDescent="0.25">
      <c r="C83" s="92"/>
    </row>
    <row r="84" spans="3:4" ht="23.25" customHeight="1" x14ac:dyDescent="0.25">
      <c r="C84" s="92"/>
    </row>
    <row r="85" spans="3:4" ht="23.25" customHeight="1" x14ac:dyDescent="0.25">
      <c r="C85" s="93"/>
      <c r="D85" s="94"/>
    </row>
    <row r="86" spans="3:4" ht="23.25" customHeight="1" x14ac:dyDescent="0.25">
      <c r="C86" s="92"/>
    </row>
    <row r="87" spans="3:4" ht="23.25" customHeight="1" x14ac:dyDescent="0.25">
      <c r="C87" s="92"/>
    </row>
    <row r="88" spans="3:4" ht="23.25" customHeight="1" x14ac:dyDescent="0.25">
      <c r="C88" s="90"/>
      <c r="D88" s="91"/>
    </row>
    <row r="89" spans="3:4" ht="23.25" customHeight="1" x14ac:dyDescent="0.25">
      <c r="C89" s="90"/>
      <c r="D89" s="91"/>
    </row>
    <row r="90" spans="3:4" ht="23.25" customHeight="1" x14ac:dyDescent="0.25">
      <c r="C90" s="92"/>
    </row>
    <row r="91" spans="3:4" ht="23.25" customHeight="1" x14ac:dyDescent="0.25">
      <c r="C91" s="92"/>
    </row>
  </sheetData>
  <mergeCells count="35">
    <mergeCell ref="B2:S2"/>
    <mergeCell ref="Q30:Q31"/>
    <mergeCell ref="R30:R31"/>
    <mergeCell ref="B3:B4"/>
    <mergeCell ref="C3:C4"/>
    <mergeCell ref="D3:D4"/>
    <mergeCell ref="Q3:Q4"/>
    <mergeCell ref="R3:R4"/>
    <mergeCell ref="B6:B7"/>
    <mergeCell ref="B13:B16"/>
    <mergeCell ref="B30:B31"/>
    <mergeCell ref="C30:C31"/>
    <mergeCell ref="D30:D31"/>
    <mergeCell ref="B77:R77"/>
    <mergeCell ref="B78:R78"/>
    <mergeCell ref="B79:R79"/>
    <mergeCell ref="S3:S4"/>
    <mergeCell ref="S30:S31"/>
    <mergeCell ref="B28:S28"/>
    <mergeCell ref="C47:S47"/>
    <mergeCell ref="B46:S46"/>
    <mergeCell ref="Q69:Q70"/>
    <mergeCell ref="R69:R70"/>
    <mergeCell ref="B74:R74"/>
    <mergeCell ref="B33:B35"/>
    <mergeCell ref="B48:B49"/>
    <mergeCell ref="C48:C49"/>
    <mergeCell ref="D48:D49"/>
    <mergeCell ref="Q48:Q49"/>
    <mergeCell ref="S48:S49"/>
    <mergeCell ref="B68:S68"/>
    <mergeCell ref="B67:S67"/>
    <mergeCell ref="B75:R75"/>
    <mergeCell ref="B76:R76"/>
    <mergeCell ref="R48:R49"/>
  </mergeCells>
  <phoneticPr fontId="19" type="noConversion"/>
  <hyperlinks>
    <hyperlink ref="C6" r:id="rId1" display="會展行銷實務"/>
    <hyperlink ref="C7" r:id="rId2"/>
    <hyperlink ref="C9" r:id="rId3"/>
    <hyperlink ref="C11" r:id="rId4"/>
    <hyperlink ref="C13" r:id="rId5"/>
    <hyperlink ref="C14" r:id="rId6"/>
    <hyperlink ref="C15" r:id="rId7"/>
    <hyperlink ref="C16" r:id="rId8"/>
    <hyperlink ref="C19" r:id="rId9"/>
    <hyperlink ref="C20" r:id="rId10"/>
    <hyperlink ref="C21" r:id="rId11" display="記帳士培育"/>
    <hyperlink ref="C22" r:id="rId12"/>
    <hyperlink ref="C23" r:id="rId13"/>
    <hyperlink ref="C33" r:id="rId14"/>
    <hyperlink ref="C34" r:id="rId15"/>
    <hyperlink ref="C35" r:id="rId16"/>
    <hyperlink ref="C37" r:id="rId17"/>
    <hyperlink ref="C38" r:id="rId18"/>
    <hyperlink ref="C51" r:id="rId19"/>
    <hyperlink ref="C53" r:id="rId20"/>
    <hyperlink ref="C55" r:id="rId21"/>
    <hyperlink ref="C57" r:id="rId22"/>
    <hyperlink ref="C59" r:id="rId23"/>
    <hyperlink ref="C60" r:id="rId24"/>
    <hyperlink ref="C61" r:id="rId25"/>
  </hyperlinks>
  <pageMargins left="0.25" right="0.25" top="0.75" bottom="0.75" header="0.3" footer="0.3"/>
  <pageSetup paperSize="9" scale="24" orientation="landscape" r:id="rId26"/>
  <headerFooter alignWithMargins="0"/>
  <ignoredErrors>
    <ignoredError sqref="H66 H45 H27 R26 R37 H25 H43 H64" formula="1"/>
    <ignoredError sqref="H71 H7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2022-05-25T03:10:49Z</cp:lastPrinted>
  <dcterms:created xsi:type="dcterms:W3CDTF">2022-02-17T03:55:06Z</dcterms:created>
  <dcterms:modified xsi:type="dcterms:W3CDTF">2022-05-25T09:32:37Z</dcterms:modified>
</cp:coreProperties>
</file>