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7895" windowHeight="8040" tabRatio="531"/>
  </bookViews>
  <sheets>
    <sheet name="111" sheetId="1" r:id="rId1"/>
  </sheets>
  <definedNames>
    <definedName name="_xlnm._FilterDatabase" localSheetId="0" hidden="1">'111'!$B$1:$B$85</definedName>
  </definedNames>
  <calcPr calcId="162913"/>
</workbook>
</file>

<file path=xl/calcChain.xml><?xml version="1.0" encoding="utf-8"?>
<calcChain xmlns="http://schemas.openxmlformats.org/spreadsheetml/2006/main">
  <c r="Q33" i="1" l="1"/>
  <c r="Q6" i="1"/>
  <c r="Q7" i="1"/>
  <c r="Q8" i="1"/>
  <c r="Q9" i="1"/>
  <c r="Q10" i="1"/>
  <c r="Q15" i="1"/>
  <c r="Q5" i="1"/>
  <c r="O62" i="1"/>
  <c r="M62" i="1"/>
  <c r="I62" i="1"/>
  <c r="E41" i="1"/>
  <c r="E26" i="1"/>
  <c r="R38" i="1" l="1"/>
  <c r="R34" i="1"/>
  <c r="R48" i="1"/>
  <c r="R61" i="1" l="1"/>
  <c r="Q61" i="1"/>
  <c r="E62" i="1"/>
  <c r="E69" i="1" s="1"/>
  <c r="N63" i="1"/>
  <c r="P63" i="1"/>
  <c r="O63" i="1"/>
  <c r="M63" i="1"/>
  <c r="L63" i="1"/>
  <c r="K63" i="1"/>
  <c r="J63" i="1"/>
  <c r="I63" i="1"/>
  <c r="P62" i="1"/>
  <c r="N62" i="1"/>
  <c r="L62" i="1"/>
  <c r="K62" i="1"/>
  <c r="J62" i="1"/>
  <c r="H62" i="1"/>
  <c r="F63" i="1"/>
  <c r="G63" i="1"/>
  <c r="H63" i="1"/>
  <c r="E63" i="1"/>
  <c r="F62" i="1"/>
  <c r="G62" i="1"/>
  <c r="O42" i="1"/>
  <c r="P42" i="1"/>
  <c r="N42" i="1"/>
  <c r="M42" i="1"/>
  <c r="L42" i="1"/>
  <c r="K42" i="1"/>
  <c r="J42" i="1"/>
  <c r="I42" i="1"/>
  <c r="P41" i="1"/>
  <c r="O41" i="1"/>
  <c r="N41" i="1"/>
  <c r="M41" i="1"/>
  <c r="L41" i="1"/>
  <c r="K41" i="1"/>
  <c r="J41" i="1"/>
  <c r="I41" i="1"/>
  <c r="G42" i="1"/>
  <c r="E42" i="1"/>
  <c r="F41" i="1"/>
  <c r="H41" i="1"/>
  <c r="G41" i="1"/>
  <c r="P27" i="1"/>
  <c r="O27" i="1"/>
  <c r="P26" i="1"/>
  <c r="O26" i="1"/>
  <c r="N27" i="1"/>
  <c r="M27" i="1"/>
  <c r="N26" i="1"/>
  <c r="M26" i="1"/>
  <c r="L27" i="1"/>
  <c r="K27" i="1"/>
  <c r="J27" i="1"/>
  <c r="I27" i="1"/>
  <c r="L26" i="1"/>
  <c r="K26" i="1"/>
  <c r="J26" i="1"/>
  <c r="I26" i="1"/>
  <c r="I69" i="1" s="1"/>
  <c r="H27" i="1"/>
  <c r="G27" i="1"/>
  <c r="F27" i="1"/>
  <c r="E27" i="1"/>
  <c r="H26" i="1"/>
  <c r="G26" i="1"/>
  <c r="F26" i="1"/>
  <c r="G37" i="1"/>
  <c r="R37" i="1" s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48" i="1"/>
  <c r="S48" i="1" s="1"/>
  <c r="Q34" i="1"/>
  <c r="Q35" i="1"/>
  <c r="R35" i="1"/>
  <c r="Q36" i="1"/>
  <c r="R36" i="1"/>
  <c r="Q37" i="1"/>
  <c r="Q38" i="1"/>
  <c r="Q39" i="1"/>
  <c r="R39" i="1"/>
  <c r="Q40" i="1"/>
  <c r="R40" i="1"/>
  <c r="R33" i="1"/>
  <c r="Q11" i="1"/>
  <c r="Q12" i="1"/>
  <c r="Q13" i="1"/>
  <c r="Q14" i="1"/>
  <c r="Q16" i="1"/>
  <c r="Q17" i="1"/>
  <c r="Q18" i="1"/>
  <c r="Q19" i="1"/>
  <c r="Q20" i="1"/>
  <c r="Q21" i="1"/>
  <c r="Q22" i="1"/>
  <c r="Q23" i="1"/>
  <c r="Q24" i="1"/>
  <c r="Q2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5" i="1"/>
  <c r="K69" i="1" l="1"/>
  <c r="G43" i="1"/>
  <c r="K70" i="1"/>
  <c r="J43" i="1"/>
  <c r="P28" i="1"/>
  <c r="G69" i="1"/>
  <c r="E70" i="1"/>
  <c r="H69" i="1"/>
  <c r="H28" i="1"/>
  <c r="G28" i="1"/>
  <c r="O28" i="1"/>
  <c r="S25" i="1"/>
  <c r="M64" i="1"/>
  <c r="N64" i="1"/>
  <c r="M28" i="1"/>
  <c r="N28" i="1"/>
  <c r="P43" i="1"/>
  <c r="O43" i="1"/>
  <c r="L28" i="1"/>
  <c r="Q26" i="1"/>
  <c r="L43" i="1"/>
  <c r="J28" i="1"/>
  <c r="L64" i="1"/>
  <c r="S40" i="1"/>
  <c r="R41" i="1"/>
  <c r="K43" i="1"/>
  <c r="S11" i="1"/>
  <c r="S12" i="1"/>
  <c r="S57" i="1"/>
  <c r="S19" i="1"/>
  <c r="S51" i="1"/>
  <c r="Q41" i="1"/>
  <c r="K28" i="1"/>
  <c r="S50" i="1"/>
  <c r="R62" i="1"/>
  <c r="J64" i="1"/>
  <c r="E28" i="1"/>
  <c r="G70" i="1"/>
  <c r="Q63" i="1"/>
  <c r="F69" i="1"/>
  <c r="S55" i="1"/>
  <c r="S49" i="1"/>
  <c r="I28" i="1"/>
  <c r="H64" i="1"/>
  <c r="K64" i="1"/>
  <c r="Q62" i="1"/>
  <c r="S22" i="1"/>
  <c r="S38" i="1"/>
  <c r="O64" i="1"/>
  <c r="S9" i="1"/>
  <c r="P64" i="1"/>
  <c r="R26" i="1"/>
  <c r="G64" i="1"/>
  <c r="F64" i="1"/>
  <c r="R63" i="1"/>
  <c r="Q27" i="1"/>
  <c r="S21" i="1"/>
  <c r="S34" i="1"/>
  <c r="S39" i="1"/>
  <c r="S14" i="1"/>
  <c r="S13" i="1"/>
  <c r="S23" i="1"/>
  <c r="S58" i="1"/>
  <c r="S59" i="1"/>
  <c r="S16" i="1"/>
  <c r="S7" i="1"/>
  <c r="S8" i="1"/>
  <c r="S17" i="1"/>
  <c r="R27" i="1"/>
  <c r="S24" i="1"/>
  <c r="S54" i="1"/>
  <c r="S35" i="1"/>
  <c r="S36" i="1"/>
  <c r="S33" i="1"/>
  <c r="S15" i="1"/>
  <c r="S5" i="1"/>
  <c r="S6" i="1"/>
  <c r="S20" i="1"/>
  <c r="S60" i="1"/>
  <c r="S10" i="1"/>
  <c r="S53" i="1"/>
  <c r="S37" i="1"/>
  <c r="S18" i="1"/>
  <c r="S56" i="1"/>
  <c r="S52" i="1"/>
  <c r="F42" i="1"/>
  <c r="Q42" i="1" s="1"/>
  <c r="K71" i="1" l="1"/>
  <c r="Q28" i="1"/>
  <c r="S26" i="1"/>
  <c r="Q43" i="1"/>
  <c r="R64" i="1"/>
  <c r="Q64" i="1"/>
  <c r="S62" i="1"/>
  <c r="R28" i="1"/>
  <c r="S27" i="1"/>
  <c r="S63" i="1"/>
  <c r="F70" i="1"/>
  <c r="G71" i="1"/>
  <c r="E64" i="1"/>
  <c r="M70" i="1"/>
  <c r="I70" i="1"/>
  <c r="P70" i="1"/>
  <c r="P69" i="1"/>
  <c r="O70" i="1"/>
  <c r="O69" i="1"/>
  <c r="S28" i="1" l="1"/>
  <c r="P71" i="1"/>
  <c r="S64" i="1"/>
  <c r="O71" i="1"/>
  <c r="J70" i="1"/>
  <c r="Q70" i="1" s="1"/>
  <c r="H42" i="1"/>
  <c r="R42" i="1" s="1"/>
  <c r="R43" i="1" l="1"/>
  <c r="S43" i="1" s="1"/>
  <c r="S42" i="1"/>
  <c r="S41" i="1"/>
  <c r="H70" i="1"/>
  <c r="M69" i="1" l="1"/>
  <c r="H43" i="1"/>
  <c r="E43" i="1"/>
  <c r="N69" i="1" l="1"/>
  <c r="F28" i="1"/>
  <c r="F43" i="1"/>
  <c r="N70" i="1"/>
  <c r="J69" i="1"/>
  <c r="Q69" i="1" s="1"/>
  <c r="I64" i="1"/>
  <c r="I43" i="1"/>
  <c r="L69" i="1"/>
  <c r="N43" i="1"/>
  <c r="L70" i="1"/>
  <c r="M43" i="1"/>
  <c r="R69" i="1" l="1"/>
  <c r="R70" i="1"/>
  <c r="S70" i="1" s="1"/>
  <c r="I71" i="1"/>
  <c r="Q71" i="1"/>
  <c r="M71" i="1"/>
  <c r="N71" i="1"/>
  <c r="L71" i="1"/>
  <c r="J71" i="1"/>
  <c r="H71" i="1"/>
  <c r="F71" i="1"/>
  <c r="E71" i="1"/>
  <c r="R71" i="1" l="1"/>
  <c r="S71" i="1" s="1"/>
  <c r="S69" i="1"/>
</calcChain>
</file>

<file path=xl/sharedStrings.xml><?xml version="1.0" encoding="utf-8"?>
<sst xmlns="http://schemas.openxmlformats.org/spreadsheetml/2006/main" count="252" uniqueCount="140">
  <si>
    <t>編號</t>
  </si>
  <si>
    <t>學程名稱</t>
  </si>
  <si>
    <t>主辦單位</t>
  </si>
  <si>
    <t>總計</t>
  </si>
  <si>
    <t>修讀</t>
  </si>
  <si>
    <t>取證</t>
  </si>
  <si>
    <t xml:space="preserve">MICE 雙語 </t>
  </si>
  <si>
    <t>行管系</t>
  </si>
  <si>
    <t>獎勵旅遊規劃與服務</t>
  </si>
  <si>
    <t>休閒系</t>
  </si>
  <si>
    <t>幸福產業婚慶服務經營管理</t>
  </si>
  <si>
    <t>企管系</t>
  </si>
  <si>
    <t>婚慶服務經營管理</t>
  </si>
  <si>
    <t>網實通路整合</t>
  </si>
  <si>
    <t>新零售營運</t>
  </si>
  <si>
    <t xml:space="preserve">FinTech </t>
  </si>
  <si>
    <t>財金系</t>
  </si>
  <si>
    <t>智能投資創新應用</t>
  </si>
  <si>
    <t>大數據與金融監理</t>
  </si>
  <si>
    <t>會資系</t>
  </si>
  <si>
    <t>金融數位行銷</t>
  </si>
  <si>
    <t>高資產財富管理</t>
  </si>
  <si>
    <t>銀行授信與不動產鑑價</t>
  </si>
  <si>
    <t>獨立</t>
  </si>
  <si>
    <t>咖啡與創意飲食經營</t>
  </si>
  <si>
    <t>整復推拿調理養生</t>
  </si>
  <si>
    <t>橘色產業服務</t>
  </si>
  <si>
    <t>學分學程</t>
  </si>
  <si>
    <t>微學程</t>
  </si>
  <si>
    <t>商務管理學院</t>
  </si>
  <si>
    <t>國貿系</t>
  </si>
  <si>
    <t>拉丁美洲商貿</t>
  </si>
  <si>
    <t>東南亞商貿</t>
  </si>
  <si>
    <t>日本商貿</t>
  </si>
  <si>
    <t>應日系</t>
  </si>
  <si>
    <t xml:space="preserve">國際空勤服務 </t>
  </si>
  <si>
    <t>應英系</t>
  </si>
  <si>
    <t>智慧商貿</t>
  </si>
  <si>
    <t>商貿外語學院</t>
  </si>
  <si>
    <t>雲端行動應用實務</t>
  </si>
  <si>
    <t>資管系</t>
  </si>
  <si>
    <t>智慧雲端行動科技</t>
  </si>
  <si>
    <t>翻轉農業 明日餐桌</t>
  </si>
  <si>
    <t>明日餐桌</t>
  </si>
  <si>
    <t>跨境電子商務</t>
  </si>
  <si>
    <t>多元文化跨境電商虛實整合</t>
  </si>
  <si>
    <t xml:space="preserve">物聯網科技與行銷 </t>
  </si>
  <si>
    <t>商管系</t>
  </si>
  <si>
    <t>創業家能力</t>
  </si>
  <si>
    <t>新媒體傳播</t>
  </si>
  <si>
    <t>多設系</t>
  </si>
  <si>
    <t>全方位整合性行銷</t>
  </si>
  <si>
    <t>互動媒體</t>
  </si>
  <si>
    <t>創新設計學院</t>
  </si>
  <si>
    <t>全校學分學程</t>
  </si>
  <si>
    <t>全校微學程</t>
  </si>
  <si>
    <t>全校總計</t>
  </si>
  <si>
    <t>創業家能力(111退場)</t>
    <phoneticPr fontId="19" type="noConversion"/>
  </si>
  <si>
    <t>商管學院</t>
    <phoneticPr fontId="19" type="noConversion"/>
  </si>
  <si>
    <t>學程召集老師</t>
    <phoneticPr fontId="19" type="noConversion"/>
  </si>
  <si>
    <t>葛致慧</t>
  </si>
  <si>
    <t>陳慧婷</t>
  </si>
  <si>
    <t>姜穎</t>
    <phoneticPr fontId="19" type="noConversion"/>
  </si>
  <si>
    <t>劉大魁</t>
  </si>
  <si>
    <t>洪大翔</t>
  </si>
  <si>
    <t>陳桂嫻</t>
  </si>
  <si>
    <t>劉大魁</t>
    <phoneticPr fontId="19" type="noConversion"/>
  </si>
  <si>
    <t>李世欽</t>
  </si>
  <si>
    <t>賴虹霖</t>
    <phoneticPr fontId="19" type="noConversion"/>
  </si>
  <si>
    <t>游清芳</t>
    <phoneticPr fontId="19" type="noConversion"/>
  </si>
  <si>
    <t>楊適伃</t>
  </si>
  <si>
    <t>吳宜靜</t>
  </si>
  <si>
    <t>鄭雅馨</t>
  </si>
  <si>
    <t>高麗萍</t>
  </si>
  <si>
    <t>呂宜蓉</t>
  </si>
  <si>
    <t>楊雅棠</t>
  </si>
  <si>
    <t>張民忠</t>
  </si>
  <si>
    <t>林郁芬</t>
  </si>
  <si>
    <t>陳敬忠</t>
  </si>
  <si>
    <t>王珍一</t>
  </si>
  <si>
    <t>關芳芳</t>
  </si>
  <si>
    <t>何素美</t>
  </si>
  <si>
    <t>姚政文</t>
  </si>
  <si>
    <t>黃信博</t>
  </si>
  <si>
    <t>林曉雯</t>
  </si>
  <si>
    <t>蘇啟鴻</t>
  </si>
  <si>
    <t>陳明郁</t>
  </si>
  <si>
    <t>沈介文</t>
  </si>
  <si>
    <t>林子忻</t>
  </si>
  <si>
    <t>蔡緒浩</t>
    <phoneticPr fontId="19" type="noConversion"/>
  </si>
  <si>
    <t>黃淑芬</t>
  </si>
  <si>
    <t>外系：跨院比率</t>
    <phoneticPr fontId="19" type="noConversion"/>
  </si>
  <si>
    <r>
      <t>111 學年度各學院取證比率 KPI 為</t>
    </r>
    <r>
      <rPr>
        <sz val="12"/>
        <color rgb="FFFF0000"/>
        <rFont val="新細明體"/>
        <family val="1"/>
        <charset val="136"/>
      </rPr>
      <t xml:space="preserve"> </t>
    </r>
    <r>
      <rPr>
        <b/>
        <sz val="12"/>
        <color rgb="FFFF0000"/>
        <rFont val="新細明體"/>
        <family val="1"/>
        <charset val="136"/>
      </rPr>
      <t>82%(校內自評)</t>
    </r>
    <phoneticPr fontId="19" type="noConversion"/>
  </si>
  <si>
    <t>108 級</t>
    <phoneticPr fontId="19" type="noConversion"/>
  </si>
  <si>
    <t>109 級</t>
    <phoneticPr fontId="19" type="noConversion"/>
  </si>
  <si>
    <t>110 級</t>
    <phoneticPr fontId="19" type="noConversion"/>
  </si>
  <si>
    <t>111 級</t>
    <phoneticPr fontId="19" type="noConversion"/>
  </si>
  <si>
    <t>李秀梨</t>
    <phoneticPr fontId="19" type="noConversion"/>
  </si>
  <si>
    <t>110級</t>
    <phoneticPr fontId="19" type="noConversion"/>
  </si>
  <si>
    <t>108 級</t>
    <phoneticPr fontId="19" type="noConversion"/>
  </si>
  <si>
    <t>109 級</t>
    <phoneticPr fontId="19" type="noConversion"/>
  </si>
  <si>
    <t>110 級</t>
    <phoneticPr fontId="19" type="noConversion"/>
  </si>
  <si>
    <t>111 級</t>
    <phoneticPr fontId="19" type="noConversion"/>
  </si>
  <si>
    <t>商貿學院</t>
    <phoneticPr fontId="19" type="noConversion"/>
  </si>
  <si>
    <t>張弘遠</t>
    <phoneticPr fontId="19" type="noConversion"/>
  </si>
  <si>
    <t>108 級</t>
    <phoneticPr fontId="19" type="noConversion"/>
  </si>
  <si>
    <t>110 級</t>
    <phoneticPr fontId="19" type="noConversion"/>
  </si>
  <si>
    <t>108 級</t>
    <phoneticPr fontId="19" type="noConversion"/>
  </si>
  <si>
    <t>110 級</t>
    <phoneticPr fontId="19" type="noConversion"/>
  </si>
  <si>
    <t>111 級</t>
    <phoneticPr fontId="19" type="noConversion"/>
  </si>
  <si>
    <t>記帳士培育(111退場)</t>
    <phoneticPr fontId="19" type="noConversion"/>
  </si>
  <si>
    <t>【商貿外語學院】     1 個跨域學院學分學程，3 個學分學程，4 個微學程</t>
    <phoneticPr fontId="19" type="noConversion"/>
  </si>
  <si>
    <t>【創新設計學院】      4 個學分學程，8 個微學程</t>
    <phoneticPr fontId="19" type="noConversion"/>
  </si>
  <si>
    <t>【商務管理學院】     1 個跨域學院學分學程，5 個學分學程，14 個微學程</t>
    <phoneticPr fontId="19" type="noConversion"/>
  </si>
  <si>
    <t>會資系108級、109級</t>
    <phoneticPr fontId="19" type="noConversion"/>
  </si>
  <si>
    <t>會展與快閃活動行銷</t>
    <phoneticPr fontId="19" type="noConversion"/>
  </si>
  <si>
    <t>全英語國際商務跨域學院學分學程(111)</t>
    <phoneticPr fontId="19" type="noConversion"/>
  </si>
  <si>
    <t>跨系比率(&gt;10%)</t>
    <phoneticPr fontId="19" type="noConversion"/>
  </si>
  <si>
    <t>跨系人數</t>
    <phoneticPr fontId="19" type="noConversion"/>
  </si>
  <si>
    <t>跨系比率(&gt;10%)</t>
    <phoneticPr fontId="19" type="noConversion"/>
  </si>
  <si>
    <t>跨系比率(&gt;10%)</t>
    <phoneticPr fontId="19" type="noConversion"/>
  </si>
  <si>
    <t>租稅規劃(111)</t>
    <phoneticPr fontId="19" type="noConversion"/>
  </si>
  <si>
    <t>金融雙語行銷跨域學院學分學程(110)</t>
    <phoneticPr fontId="19" type="noConversion"/>
  </si>
  <si>
    <t xml:space="preserve">區域商貿(108) </t>
    <phoneticPr fontId="19" type="noConversion"/>
  </si>
  <si>
    <t>外貿數位科技(109)</t>
    <phoneticPr fontId="19" type="noConversion"/>
  </si>
  <si>
    <t>張秀玲</t>
    <phoneticPr fontId="19" type="noConversion"/>
  </si>
  <si>
    <t>111學年度更改召集老師</t>
    <phoneticPr fontId="19" type="noConversion"/>
  </si>
  <si>
    <t>智慧創新與設計跨域學院學分學程(112新設)</t>
    <phoneticPr fontId="19" type="noConversion"/>
  </si>
  <si>
    <t>跨系修讀</t>
    <phoneticPr fontId="19" type="noConversion"/>
  </si>
  <si>
    <t>跨系取證</t>
    <phoneticPr fontId="19" type="noConversion"/>
  </si>
  <si>
    <t>跨系修讀</t>
    <phoneticPr fontId="19" type="noConversion"/>
  </si>
  <si>
    <t>物聯網科技與行銷</t>
    <phoneticPr fontId="19" type="noConversion"/>
  </si>
  <si>
    <t>跨系總計</t>
    <phoneticPr fontId="19" type="noConversion"/>
  </si>
  <si>
    <t>跨系比例</t>
    <phoneticPr fontId="19" type="noConversion"/>
  </si>
  <si>
    <t>總計</t>
    <phoneticPr fontId="19" type="noConversion"/>
  </si>
  <si>
    <t xml:space="preserve"> 111學年度(1080801~1120131)  各學程修讀及取證人數  製表日期：112.02.01</t>
    <phoneticPr fontId="19" type="noConversion"/>
  </si>
  <si>
    <t>企管系</t>
    <phoneticPr fontId="19" type="noConversion"/>
  </si>
  <si>
    <r>
      <t>服務創新商業模式 (109)</t>
    </r>
    <r>
      <rPr>
        <sz val="12"/>
        <color rgb="FFFF0000"/>
        <rFont val="新細明體"/>
        <family val="1"/>
        <charset val="136"/>
      </rPr>
      <t xml:space="preserve"> (112退場)</t>
    </r>
    <phoneticPr fontId="19" type="noConversion"/>
  </si>
  <si>
    <r>
      <t>商業模式創新創業 (109)</t>
    </r>
    <r>
      <rPr>
        <sz val="12"/>
        <color rgb="FFFF0000"/>
        <rFont val="新細明體"/>
        <family val="1"/>
        <charset val="136"/>
      </rPr>
      <t xml:space="preserve"> (112退場)</t>
    </r>
    <phoneticPr fontId="19" type="noConversion"/>
  </si>
  <si>
    <t>跨領域學程設置辦法第 6條：每年應屆畢業生取證人數連續二年未達 70%(新設學程自設立後第三年起始適用)者，
外系修讀人數連續二年未達 10%者，學程主辦單位須提出學程終止。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</si>
</sst>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 &quot;;[Red]&quot;(&quot;0&quot;)&quot;"/>
  </numFmts>
  <fonts count="21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sz val="12"/>
      <color rgb="FFFA7D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  <font>
      <sz val="12"/>
      <name val="新細明體"/>
      <family val="1"/>
      <charset val="136"/>
    </font>
  </fonts>
  <fills count="47">
    <fill>
      <patternFill patternType="none"/>
    </fill>
    <fill>
      <patternFill patternType="gray125"/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A5A5A5"/>
        <bgColor rgb="FFA5A5A5"/>
      </patternFill>
    </fill>
    <fill>
      <patternFill patternType="solid">
        <fgColor rgb="FFF2F2F2"/>
        <bgColor rgb="FFF2F2F2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FFFF"/>
        <bgColor rgb="FFFFFFFF"/>
      </patternFill>
    </fill>
    <fill>
      <patternFill patternType="solid">
        <fgColor rgb="FFFCE4D6"/>
        <bgColor rgb="FFFCE4D6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5" tint="0.79998168889431442"/>
        <bgColor rgb="FFFCE4D6"/>
      </patternFill>
    </fill>
    <fill>
      <patternFill patternType="solid">
        <fgColor theme="4" tint="0.79998168889431442"/>
        <bgColor rgb="FFDAEEF3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rgb="FFFFFFFF"/>
      </patternFill>
    </fill>
    <fill>
      <patternFill patternType="solid">
        <fgColor theme="5"/>
        <bgColor rgb="FFFDE9D9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4F81BD"/>
      </top>
      <bottom style="thin">
        <color rgb="FF4F81BD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thin">
        <color rgb="FFFF8001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/>
      <top style="thick">
        <color rgb="FFFF0000"/>
      </top>
      <bottom style="thin">
        <color rgb="FFFF0000"/>
      </bottom>
      <diagonal/>
    </border>
    <border>
      <left/>
      <right/>
      <top style="thick">
        <color rgb="FFFF0000"/>
      </top>
      <bottom style="thin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/>
      <diagonal/>
    </border>
    <border>
      <left style="thick">
        <color rgb="FFFF0000"/>
      </left>
      <right style="thin">
        <color rgb="FFFF0000"/>
      </right>
      <top/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ck">
        <color rgb="FFFF0000"/>
      </left>
      <right/>
      <top style="thin">
        <color rgb="FFFF0000"/>
      </top>
      <bottom/>
      <diagonal/>
    </border>
    <border>
      <left/>
      <right style="thick">
        <color rgb="FFFF0000"/>
      </right>
      <top style="thin">
        <color rgb="FFFF0000"/>
      </top>
      <bottom style="thin">
        <color rgb="FFFF0000"/>
      </bottom>
      <diagonal/>
    </border>
    <border>
      <left/>
      <right style="thick">
        <color rgb="FFFF0000"/>
      </right>
      <top style="thin">
        <color rgb="FFFF0000"/>
      </top>
      <bottom/>
      <diagonal/>
    </border>
    <border>
      <left/>
      <right/>
      <top/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ck">
        <color rgb="FFFF0000"/>
      </bottom>
      <diagonal/>
    </border>
    <border>
      <left/>
      <right/>
      <top style="thin">
        <color rgb="FFFF0000"/>
      </top>
      <bottom style="thick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ck">
        <color rgb="FFFF0000"/>
      </right>
      <top/>
      <bottom style="thin">
        <color rgb="FFFF0000"/>
      </bottom>
      <diagonal/>
    </border>
    <border>
      <left style="thick">
        <color rgb="FFFF0000"/>
      </left>
      <right/>
      <top style="thin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n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 style="thick">
        <color rgb="FFFF0000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n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n">
        <color rgb="FFFF0000"/>
      </bottom>
      <diagonal/>
    </border>
    <border>
      <left/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/>
      <right/>
      <top style="thick">
        <color rgb="FFFF0000"/>
      </top>
      <bottom/>
      <diagonal/>
    </border>
    <border>
      <left/>
      <right style="thick">
        <color theme="0" tint="-4.9989318521683403E-2"/>
      </right>
      <top style="thick">
        <color theme="0" tint="-4.9989318521683403E-2"/>
      </top>
      <bottom style="thick">
        <color theme="0" tint="-4.9989318521683403E-2"/>
      </bottom>
      <diagonal/>
    </border>
    <border>
      <left style="thin">
        <color rgb="FFFF0000"/>
      </left>
      <right style="thin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43">
    <xf numFmtId="0" fontId="0" fillId="0" borderId="0">
      <alignment vertical="center"/>
    </xf>
    <xf numFmtId="0" fontId="1" fillId="0" borderId="0" applyNumberFormat="0" applyFon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7" fillId="0" borderId="5" applyNumberFormat="0" applyProtection="0">
      <alignment vertical="center"/>
    </xf>
    <xf numFmtId="0" fontId="8" fillId="0" borderId="6" applyNumberFormat="0" applyProtection="0">
      <alignment vertical="center"/>
    </xf>
    <xf numFmtId="0" fontId="9" fillId="0" borderId="7" applyNumberFormat="0" applyProtection="0">
      <alignment vertical="center"/>
    </xf>
    <xf numFmtId="0" fontId="9" fillId="0" borderId="0" applyNumberFormat="0" applyBorder="0" applyProtection="0">
      <alignment vertical="center"/>
    </xf>
    <xf numFmtId="0" fontId="5" fillId="5" borderId="0" applyNumberFormat="0" applyBorder="0" applyProtection="0">
      <alignment vertical="center"/>
    </xf>
    <xf numFmtId="0" fontId="4" fillId="4" borderId="0" applyNumberFormat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15" fillId="14" borderId="1" applyNumberFormat="0" applyProtection="0">
      <alignment vertical="center"/>
    </xf>
    <xf numFmtId="0" fontId="16" fillId="7" borderId="2" applyNumberFormat="0" applyProtection="0">
      <alignment vertical="center"/>
    </xf>
    <xf numFmtId="0" fontId="11" fillId="7" borderId="1" applyNumberFormat="0" applyProtection="0">
      <alignment vertical="center"/>
    </xf>
    <xf numFmtId="0" fontId="17" fillId="0" borderId="8" applyNumberFormat="0" applyProtection="0">
      <alignment vertical="center"/>
    </xf>
    <xf numFmtId="0" fontId="10" fillId="6" borderId="2" applyNumberFormat="0" applyProtection="0">
      <alignment vertical="center"/>
    </xf>
    <xf numFmtId="0" fontId="13" fillId="0" borderId="0" applyNumberFormat="0" applyBorder="0" applyProtection="0">
      <alignment vertical="center"/>
    </xf>
    <xf numFmtId="0" fontId="1" fillId="3" borderId="3" applyNumberFormat="0" applyFont="0" applyProtection="0">
      <alignment vertical="center"/>
    </xf>
    <xf numFmtId="0" fontId="12" fillId="0" borderId="0" applyNumberFormat="0" applyBorder="0" applyProtection="0">
      <alignment vertical="center"/>
    </xf>
    <xf numFmtId="0" fontId="3" fillId="0" borderId="4" applyNumberFormat="0" applyProtection="0">
      <alignment vertical="center"/>
    </xf>
    <xf numFmtId="0" fontId="14" fillId="8" borderId="0" applyNumberFormat="0" applyBorder="0" applyProtection="0">
      <alignment vertical="center"/>
    </xf>
    <xf numFmtId="0" fontId="1" fillId="15" borderId="0" applyNumberFormat="0" applyFont="0" applyBorder="0" applyProtection="0">
      <alignment vertical="center"/>
    </xf>
    <xf numFmtId="0" fontId="1" fillId="21" borderId="0" applyNumberFormat="0" applyFont="0" applyBorder="0" applyProtection="0">
      <alignment vertical="center"/>
    </xf>
    <xf numFmtId="0" fontId="14" fillId="27" borderId="0" applyNumberFormat="0" applyBorder="0" applyProtection="0">
      <alignment vertical="center"/>
    </xf>
    <xf numFmtId="0" fontId="14" fillId="9" borderId="0" applyNumberFormat="0" applyBorder="0" applyProtection="0">
      <alignment vertical="center"/>
    </xf>
    <xf numFmtId="0" fontId="1" fillId="16" borderId="0" applyNumberFormat="0" applyFont="0" applyBorder="0" applyProtection="0">
      <alignment vertical="center"/>
    </xf>
    <xf numFmtId="0" fontId="1" fillId="22" borderId="0" applyNumberFormat="0" applyFont="0" applyBorder="0" applyProtection="0">
      <alignment vertical="center"/>
    </xf>
    <xf numFmtId="0" fontId="14" fillId="28" borderId="0" applyNumberFormat="0" applyBorder="0" applyProtection="0">
      <alignment vertical="center"/>
    </xf>
    <xf numFmtId="0" fontId="14" fillId="10" borderId="0" applyNumberFormat="0" applyBorder="0" applyProtection="0">
      <alignment vertical="center"/>
    </xf>
    <xf numFmtId="0" fontId="1" fillId="17" borderId="0" applyNumberFormat="0" applyFont="0" applyBorder="0" applyProtection="0">
      <alignment vertical="center"/>
    </xf>
    <xf numFmtId="0" fontId="1" fillId="23" borderId="0" applyNumberFormat="0" applyFont="0" applyBorder="0" applyProtection="0">
      <alignment vertical="center"/>
    </xf>
    <xf numFmtId="0" fontId="14" fillId="29" borderId="0" applyNumberFormat="0" applyBorder="0" applyProtection="0">
      <alignment vertical="center"/>
    </xf>
    <xf numFmtId="0" fontId="14" fillId="11" borderId="0" applyNumberFormat="0" applyBorder="0" applyProtection="0">
      <alignment vertical="center"/>
    </xf>
    <xf numFmtId="0" fontId="1" fillId="18" borderId="0" applyNumberFormat="0" applyFont="0" applyBorder="0" applyProtection="0">
      <alignment vertical="center"/>
    </xf>
    <xf numFmtId="0" fontId="1" fillId="24" borderId="0" applyNumberFormat="0" applyFont="0" applyBorder="0" applyProtection="0">
      <alignment vertical="center"/>
    </xf>
    <xf numFmtId="0" fontId="14" fillId="30" borderId="0" applyNumberFormat="0" applyBorder="0" applyProtection="0">
      <alignment vertical="center"/>
    </xf>
    <xf numFmtId="0" fontId="14" fillId="12" borderId="0" applyNumberFormat="0" applyBorder="0" applyProtection="0">
      <alignment vertical="center"/>
    </xf>
    <xf numFmtId="0" fontId="1" fillId="19" borderId="0" applyNumberFormat="0" applyFont="0" applyBorder="0" applyProtection="0">
      <alignment vertical="center"/>
    </xf>
    <xf numFmtId="0" fontId="1" fillId="25" borderId="0" applyNumberFormat="0" applyFont="0" applyBorder="0" applyProtection="0">
      <alignment vertical="center"/>
    </xf>
    <xf numFmtId="0" fontId="14" fillId="31" borderId="0" applyNumberFormat="0" applyBorder="0" applyProtection="0">
      <alignment vertical="center"/>
    </xf>
    <xf numFmtId="0" fontId="14" fillId="13" borderId="0" applyNumberFormat="0" applyBorder="0" applyProtection="0">
      <alignment vertical="center"/>
    </xf>
    <xf numFmtId="0" fontId="1" fillId="20" borderId="0" applyNumberFormat="0" applyFont="0" applyBorder="0" applyProtection="0">
      <alignment vertical="center"/>
    </xf>
    <xf numFmtId="0" fontId="1" fillId="26" borderId="0" applyNumberFormat="0" applyFont="0" applyBorder="0" applyProtection="0">
      <alignment vertical="center"/>
    </xf>
    <xf numFmtId="0" fontId="14" fillId="32" borderId="0" applyNumberFormat="0" applyBorder="0" applyProtection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21" xfId="0" applyFill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21" xfId="0" applyFill="1" applyBorder="1" applyAlignment="1">
      <alignment horizontal="left" vertical="center"/>
    </xf>
    <xf numFmtId="0" fontId="0" fillId="20" borderId="20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20" borderId="17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 vertical="center"/>
    </xf>
    <xf numFmtId="176" fontId="0" fillId="33" borderId="20" xfId="0" applyNumberFormat="1" applyFill="1" applyBorder="1" applyAlignment="1">
      <alignment horizontal="center" vertical="center"/>
    </xf>
    <xf numFmtId="0" fontId="0" fillId="33" borderId="24" xfId="0" applyFill="1" applyBorder="1" applyAlignment="1">
      <alignment horizontal="left" vertical="center"/>
    </xf>
    <xf numFmtId="0" fontId="0" fillId="33" borderId="19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24" xfId="0" applyFill="1" applyBorder="1" applyAlignment="1">
      <alignment horizontal="left" vertical="center"/>
    </xf>
    <xf numFmtId="0" fontId="0" fillId="20" borderId="26" xfId="0" applyFill="1" applyBorder="1" applyAlignment="1">
      <alignment horizontal="center" vertical="center"/>
    </xf>
    <xf numFmtId="0" fontId="0" fillId="19" borderId="25" xfId="0" applyFill="1" applyBorder="1" applyAlignment="1">
      <alignment vertical="center"/>
    </xf>
    <xf numFmtId="0" fontId="0" fillId="19" borderId="27" xfId="0" applyFill="1" applyBorder="1" applyAlignment="1">
      <alignment horizontal="center" vertical="center"/>
    </xf>
    <xf numFmtId="0" fontId="0" fillId="19" borderId="19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0" fillId="19" borderId="20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6" fontId="0" fillId="20" borderId="15" xfId="0" applyNumberFormat="1" applyFill="1" applyBorder="1" applyAlignment="1">
      <alignment horizontal="center" vertical="center"/>
    </xf>
    <xf numFmtId="176" fontId="0" fillId="20" borderId="35" xfId="0" applyNumberFormat="1" applyFill="1" applyBorder="1" applyAlignment="1">
      <alignment horizontal="center" vertical="center"/>
    </xf>
    <xf numFmtId="176" fontId="0" fillId="20" borderId="16" xfId="0" applyNumberFormat="1" applyFill="1" applyBorder="1" applyAlignment="1">
      <alignment horizontal="center" vertical="center"/>
    </xf>
    <xf numFmtId="176" fontId="0" fillId="20" borderId="17" xfId="0" applyNumberFormat="1" applyFill="1" applyBorder="1" applyAlignment="1">
      <alignment horizontal="center" vertical="center"/>
    </xf>
    <xf numFmtId="176" fontId="0" fillId="20" borderId="19" xfId="0" applyNumberFormat="1" applyFill="1" applyBorder="1" applyAlignment="1">
      <alignment horizontal="center" vertical="center"/>
    </xf>
    <xf numFmtId="176" fontId="0" fillId="33" borderId="15" xfId="0" applyNumberFormat="1" applyFill="1" applyBorder="1" applyAlignment="1">
      <alignment horizontal="center" vertical="center"/>
    </xf>
    <xf numFmtId="176" fontId="0" fillId="33" borderId="16" xfId="0" applyNumberFormat="1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176" fontId="0" fillId="33" borderId="19" xfId="0" applyNumberFormat="1" applyFill="1" applyBorder="1" applyAlignment="1">
      <alignment horizontal="center" vertical="center"/>
    </xf>
    <xf numFmtId="176" fontId="0" fillId="33" borderId="18" xfId="0" applyNumberFormat="1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19" borderId="24" xfId="0" applyFill="1" applyBorder="1" applyAlignment="1">
      <alignment vertical="center"/>
    </xf>
    <xf numFmtId="176" fontId="0" fillId="19" borderId="15" xfId="0" applyNumberFormat="1" applyFill="1" applyBorder="1" applyAlignment="1">
      <alignment horizontal="center" vertical="center"/>
    </xf>
    <xf numFmtId="176" fontId="0" fillId="19" borderId="16" xfId="0" applyNumberFormat="1" applyFill="1" applyBorder="1" applyAlignment="1">
      <alignment horizontal="center" vertical="center"/>
    </xf>
    <xf numFmtId="176" fontId="0" fillId="19" borderId="21" xfId="0" applyNumberFormat="1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0" fillId="33" borderId="35" xfId="0" applyNumberFormat="1" applyFill="1" applyBorder="1" applyAlignment="1">
      <alignment horizontal="center" vertical="center"/>
    </xf>
    <xf numFmtId="0" fontId="0" fillId="33" borderId="46" xfId="0" applyFill="1" applyBorder="1" applyAlignment="1">
      <alignment horizontal="left" vertical="center"/>
    </xf>
    <xf numFmtId="0" fontId="0" fillId="33" borderId="0" xfId="0" applyFill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33" borderId="46" xfId="0" applyFill="1" applyBorder="1" applyAlignment="1">
      <alignment horizontal="left" vertical="center" wrapText="1"/>
    </xf>
    <xf numFmtId="0" fontId="0" fillId="33" borderId="0" xfId="0" applyFill="1" applyAlignment="1">
      <alignment horizontal="center" vertical="center" wrapText="1"/>
    </xf>
    <xf numFmtId="0" fontId="0" fillId="33" borderId="45" xfId="0" applyFill="1" applyBorder="1" applyAlignment="1">
      <alignment horizontal="left" vertical="center"/>
    </xf>
    <xf numFmtId="9" fontId="0" fillId="37" borderId="20" xfId="1" applyNumberFormat="1" applyFont="1" applyFill="1" applyBorder="1" applyAlignment="1">
      <alignment horizontal="center" vertical="center"/>
    </xf>
    <xf numFmtId="9" fontId="0" fillId="38" borderId="20" xfId="1" applyNumberFormat="1" applyFont="1" applyFill="1" applyBorder="1" applyAlignment="1">
      <alignment horizontal="center" vertical="center"/>
    </xf>
    <xf numFmtId="9" fontId="0" fillId="39" borderId="20" xfId="1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0" borderId="43" xfId="0" applyBorder="1">
      <alignment vertical="center"/>
    </xf>
    <xf numFmtId="0" fontId="0" fillId="36" borderId="43" xfId="0" applyFill="1" applyBorder="1" applyAlignment="1">
      <alignment horizontal="center" vertical="center"/>
    </xf>
    <xf numFmtId="0" fontId="0" fillId="37" borderId="43" xfId="0" applyFill="1" applyBorder="1" applyAlignment="1">
      <alignment horizontal="center" vertical="center"/>
    </xf>
    <xf numFmtId="0" fontId="0" fillId="41" borderId="43" xfId="0" applyFill="1" applyBorder="1" applyAlignment="1">
      <alignment horizontal="center" vertical="center"/>
    </xf>
    <xf numFmtId="0" fontId="0" fillId="36" borderId="50" xfId="0" applyFill="1" applyBorder="1" applyAlignment="1">
      <alignment horizontal="center" vertical="center"/>
    </xf>
    <xf numFmtId="176" fontId="0" fillId="33" borderId="43" xfId="0" applyNumberForma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38" xfId="0" applyFill="1" applyBorder="1" applyAlignment="1">
      <alignment horizontal="left" vertical="center"/>
    </xf>
    <xf numFmtId="0" fontId="0" fillId="33" borderId="39" xfId="0" applyFill="1" applyBorder="1" applyAlignment="1">
      <alignment horizontal="center" vertical="center"/>
    </xf>
    <xf numFmtId="176" fontId="0" fillId="33" borderId="52" xfId="0" applyNumberForma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19" borderId="19" xfId="0" applyFill="1" applyBorder="1" applyAlignment="1">
      <alignment vertical="center"/>
    </xf>
    <xf numFmtId="0" fontId="0" fillId="19" borderId="18" xfId="0" applyFill="1" applyBorder="1" applyAlignment="1">
      <alignment horizontal="left" vertical="center"/>
    </xf>
    <xf numFmtId="0" fontId="0" fillId="19" borderId="26" xfId="0" applyFill="1" applyBorder="1" applyAlignment="1">
      <alignment horizontal="center" vertical="center"/>
    </xf>
    <xf numFmtId="0" fontId="0" fillId="0" borderId="51" xfId="0" applyBorder="1">
      <alignment vertical="center"/>
    </xf>
    <xf numFmtId="0" fontId="0" fillId="39" borderId="43" xfId="0" applyFill="1" applyBorder="1">
      <alignment vertical="center"/>
    </xf>
    <xf numFmtId="0" fontId="0" fillId="37" borderId="43" xfId="0" applyFill="1" applyBorder="1">
      <alignment vertical="center"/>
    </xf>
    <xf numFmtId="0" fontId="0" fillId="39" borderId="44" xfId="0" applyFill="1" applyBorder="1">
      <alignment vertical="center"/>
    </xf>
    <xf numFmtId="0" fontId="0" fillId="40" borderId="28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/>
    </xf>
    <xf numFmtId="0" fontId="0" fillId="20" borderId="15" xfId="0" applyFill="1" applyBorder="1">
      <alignment vertical="center"/>
    </xf>
    <xf numFmtId="176" fontId="0" fillId="19" borderId="29" xfId="0" applyNumberForma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13" fillId="20" borderId="21" xfId="0" applyFont="1" applyFill="1" applyBorder="1" applyAlignment="1">
      <alignment horizontal="left" vertical="center"/>
    </xf>
    <xf numFmtId="0" fontId="13" fillId="33" borderId="21" xfId="0" applyFont="1" applyFill="1" applyBorder="1" applyAlignment="1">
      <alignment horizontal="left" vertical="center"/>
    </xf>
    <xf numFmtId="0" fontId="0" fillId="36" borderId="19" xfId="0" applyFill="1" applyBorder="1" applyAlignment="1">
      <alignment horizontal="center" vertical="center"/>
    </xf>
    <xf numFmtId="9" fontId="20" fillId="0" borderId="20" xfId="1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37" borderId="20" xfId="0" applyNumberFormat="1" applyFill="1" applyBorder="1" applyAlignment="1">
      <alignment horizontal="center" vertical="center"/>
    </xf>
    <xf numFmtId="9" fontId="0" fillId="39" borderId="30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35" borderId="29" xfId="0" applyNumberFormat="1" applyFill="1" applyBorder="1" applyAlignment="1">
      <alignment horizontal="center" vertical="center"/>
    </xf>
    <xf numFmtId="176" fontId="0" fillId="35" borderId="30" xfId="0" applyNumberFormat="1" applyFill="1" applyBorder="1" applyAlignment="1">
      <alignment horizontal="center" vertical="center"/>
    </xf>
    <xf numFmtId="176" fontId="0" fillId="35" borderId="44" xfId="0" applyNumberFormat="1" applyFill="1" applyBorder="1" applyAlignment="1">
      <alignment horizontal="center" vertical="center"/>
    </xf>
    <xf numFmtId="176" fontId="0" fillId="35" borderId="36" xfId="0" applyNumberFormat="1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3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 wrapText="1"/>
    </xf>
    <xf numFmtId="0" fontId="0" fillId="20" borderId="17" xfId="0" applyNumberFormat="1" applyFill="1" applyBorder="1" applyAlignment="1">
      <alignment horizontal="center" vertical="center"/>
    </xf>
    <xf numFmtId="0" fontId="0" fillId="33" borderId="17" xfId="0" applyNumberFormat="1" applyFill="1" applyBorder="1" applyAlignment="1">
      <alignment horizontal="center" vertical="center"/>
    </xf>
    <xf numFmtId="0" fontId="0" fillId="33" borderId="16" xfId="0" applyNumberFormat="1" applyFill="1" applyBorder="1" applyAlignment="1">
      <alignment horizontal="center" vertical="center"/>
    </xf>
    <xf numFmtId="0" fontId="0" fillId="40" borderId="0" xfId="0" applyNumberFormat="1" applyFill="1" applyBorder="1" applyAlignment="1">
      <alignment horizontal="center" vertical="center"/>
    </xf>
    <xf numFmtId="0" fontId="0" fillId="33" borderId="52" xfId="0" applyNumberFormat="1" applyFill="1" applyBorder="1" applyAlignment="1">
      <alignment horizontal="center" vertical="center"/>
    </xf>
    <xf numFmtId="0" fontId="0" fillId="20" borderId="16" xfId="0" applyNumberFormat="1" applyFill="1" applyBorder="1" applyAlignment="1">
      <alignment horizontal="center" vertical="center"/>
    </xf>
    <xf numFmtId="176" fontId="0" fillId="19" borderId="17" xfId="0" applyNumberFormat="1" applyFill="1" applyBorder="1" applyAlignment="1">
      <alignment horizontal="center" vertical="center"/>
    </xf>
    <xf numFmtId="10" fontId="0" fillId="35" borderId="44" xfId="0" applyNumberForma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10" fontId="0" fillId="0" borderId="43" xfId="1" applyNumberFormat="1" applyFont="1" applyBorder="1" applyAlignment="1">
      <alignment horizontal="center" vertical="center"/>
    </xf>
    <xf numFmtId="0" fontId="1" fillId="0" borderId="16" xfId="1" applyNumberFormat="1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42" borderId="16" xfId="0" applyNumberForma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42" borderId="15" xfId="0" applyNumberFormat="1" applyFill="1" applyBorder="1" applyAlignment="1">
      <alignment horizontal="center" vertical="center"/>
    </xf>
    <xf numFmtId="176" fontId="0" fillId="20" borderId="20" xfId="0" applyNumberFormat="1" applyFill="1" applyBorder="1" applyAlignment="1">
      <alignment horizontal="center" vertical="center"/>
    </xf>
    <xf numFmtId="176" fontId="0" fillId="19" borderId="20" xfId="0" applyNumberFormat="1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76" fontId="0" fillId="19" borderId="36" xfId="0" applyNumberFormat="1" applyFill="1" applyBorder="1" applyAlignment="1">
      <alignment horizontal="center" vertical="center"/>
    </xf>
    <xf numFmtId="176" fontId="0" fillId="19" borderId="30" xfId="0" applyNumberFormat="1" applyFill="1" applyBorder="1" applyAlignment="1">
      <alignment horizontal="center" vertical="center"/>
    </xf>
    <xf numFmtId="0" fontId="0" fillId="43" borderId="25" xfId="0" applyFill="1" applyBorder="1" applyAlignment="1">
      <alignment horizontal="center" vertical="center"/>
    </xf>
    <xf numFmtId="0" fontId="13" fillId="43" borderId="24" xfId="0" applyFont="1" applyFill="1" applyBorder="1" applyAlignment="1">
      <alignment horizontal="left" vertical="center"/>
    </xf>
    <xf numFmtId="0" fontId="0" fillId="43" borderId="24" xfId="0" applyFill="1" applyBorder="1" applyAlignment="1">
      <alignment horizontal="center" vertical="center"/>
    </xf>
    <xf numFmtId="176" fontId="0" fillId="43" borderId="15" xfId="0" applyNumberFormat="1" applyFill="1" applyBorder="1" applyAlignment="1">
      <alignment horizontal="center" vertical="center"/>
    </xf>
    <xf numFmtId="176" fontId="0" fillId="43" borderId="16" xfId="0" applyNumberFormat="1" applyFill="1" applyBorder="1" applyAlignment="1">
      <alignment horizontal="center" vertical="center"/>
    </xf>
    <xf numFmtId="0" fontId="0" fillId="43" borderId="16" xfId="0" applyNumberFormat="1" applyFill="1" applyBorder="1" applyAlignment="1">
      <alignment horizontal="center" vertical="center"/>
    </xf>
    <xf numFmtId="176" fontId="0" fillId="43" borderId="20" xfId="0" applyNumberFormat="1" applyFill="1" applyBorder="1" applyAlignment="1">
      <alignment horizontal="center" vertical="center"/>
    </xf>
    <xf numFmtId="0" fontId="0" fillId="43" borderId="15" xfId="0" applyFill="1" applyBorder="1" applyAlignment="1">
      <alignment horizontal="center" vertical="center"/>
    </xf>
    <xf numFmtId="0" fontId="0" fillId="43" borderId="16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4" borderId="15" xfId="0" applyFill="1" applyBorder="1" applyAlignment="1">
      <alignment horizontal="center" vertical="center"/>
    </xf>
    <xf numFmtId="0" fontId="0" fillId="44" borderId="20" xfId="0" applyFill="1" applyBorder="1" applyAlignment="1">
      <alignment horizontal="center" vertical="center"/>
    </xf>
    <xf numFmtId="176" fontId="0" fillId="44" borderId="19" xfId="0" applyNumberFormat="1" applyFill="1" applyBorder="1" applyAlignment="1">
      <alignment horizontal="center" vertical="center"/>
    </xf>
    <xf numFmtId="0" fontId="0" fillId="44" borderId="16" xfId="0" applyNumberFormat="1" applyFill="1" applyBorder="1" applyAlignment="1">
      <alignment horizontal="center" vertical="center"/>
    </xf>
    <xf numFmtId="0" fontId="0" fillId="44" borderId="43" xfId="0" applyFill="1" applyBorder="1" applyAlignment="1">
      <alignment horizontal="center" vertical="center"/>
    </xf>
    <xf numFmtId="9" fontId="20" fillId="44" borderId="20" xfId="1" applyNumberFormat="1" applyFont="1" applyFill="1" applyBorder="1" applyAlignment="1">
      <alignment horizontal="center" vertical="center"/>
    </xf>
    <xf numFmtId="176" fontId="0" fillId="0" borderId="16" xfId="0" applyNumberFormat="1" applyBorder="1" applyAlignment="1">
      <alignment horizontal="center" vertical="center"/>
    </xf>
    <xf numFmtId="0" fontId="0" fillId="45" borderId="38" xfId="0" applyFill="1" applyBorder="1" applyAlignment="1">
      <alignment horizontal="left" vertical="center" wrapText="1"/>
    </xf>
    <xf numFmtId="0" fontId="0" fillId="46" borderId="21" xfId="0" applyFill="1" applyBorder="1" applyAlignment="1">
      <alignment horizontal="left" vertical="center" wrapText="1"/>
    </xf>
    <xf numFmtId="0" fontId="0" fillId="45" borderId="21" xfId="0" applyFill="1" applyBorder="1" applyAlignment="1">
      <alignment horizontal="left" vertical="center"/>
    </xf>
    <xf numFmtId="0" fontId="0" fillId="46" borderId="21" xfId="0" applyFill="1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left" vertical="center"/>
    </xf>
    <xf numFmtId="0" fontId="0" fillId="0" borderId="5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0" fillId="35" borderId="37" xfId="0" applyFill="1" applyBorder="1" applyAlignment="1">
      <alignment horizontal="center" vertical="center"/>
    </xf>
    <xf numFmtId="0" fontId="0" fillId="35" borderId="28" xfId="0" applyFill="1" applyBorder="1" applyAlignment="1">
      <alignment horizontal="center" vertical="center"/>
    </xf>
    <xf numFmtId="0" fontId="0" fillId="35" borderId="31" xfId="0" applyFill="1" applyBorder="1" applyAlignment="1">
      <alignment horizontal="center" vertical="center"/>
    </xf>
    <xf numFmtId="0" fontId="0" fillId="0" borderId="57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/>
    </xf>
    <xf numFmtId="0" fontId="0" fillId="35" borderId="47" xfId="0" applyFill="1" applyBorder="1" applyAlignment="1">
      <alignment horizontal="center" vertical="center"/>
    </xf>
    <xf numFmtId="0" fontId="0" fillId="35" borderId="48" xfId="0" applyFill="1" applyBorder="1" applyAlignment="1">
      <alignment horizontal="center" vertical="center"/>
    </xf>
    <xf numFmtId="0" fontId="0" fillId="35" borderId="49" xfId="0" applyFill="1" applyBorder="1" applyAlignment="1">
      <alignment horizontal="center" vertical="center"/>
    </xf>
    <xf numFmtId="0" fontId="0" fillId="20" borderId="15" xfId="0" applyFill="1" applyBorder="1">
      <alignment vertical="center"/>
    </xf>
    <xf numFmtId="0" fontId="0" fillId="40" borderId="54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</cellXfs>
  <cellStyles count="43">
    <cellStyle name="20% - 輔色1" xfId="20" builtinId="30" customBuiltin="1"/>
    <cellStyle name="20% - 輔色2" xfId="24" builtinId="34" customBuiltin="1"/>
    <cellStyle name="20% - 輔色3" xfId="28" builtinId="38" customBuiltin="1"/>
    <cellStyle name="20% - 輔色4" xfId="32" builtinId="42" customBuiltin="1"/>
    <cellStyle name="20% - 輔色5" xfId="36" builtinId="46" customBuiltin="1"/>
    <cellStyle name="20% - 輔色6" xfId="40" builtinId="50" customBuiltin="1"/>
    <cellStyle name="40% - 輔色1" xfId="21" builtinId="31" customBuiltin="1"/>
    <cellStyle name="40% - 輔色2" xfId="25" builtinId="35" customBuiltin="1"/>
    <cellStyle name="40% - 輔色3" xfId="29" builtinId="39" customBuiltin="1"/>
    <cellStyle name="40% - 輔色4" xfId="33" builtinId="43" customBuiltin="1"/>
    <cellStyle name="40% - 輔色5" xfId="37" builtinId="47" customBuiltin="1"/>
    <cellStyle name="40% - 輔色6" xfId="41" builtinId="51" customBuiltin="1"/>
    <cellStyle name="60% - 輔色1" xfId="22" builtinId="32" customBuiltin="1"/>
    <cellStyle name="60% - 輔色2" xfId="26" builtinId="36" customBuiltin="1"/>
    <cellStyle name="60% - 輔色3" xfId="30" builtinId="40" customBuiltin="1"/>
    <cellStyle name="60% - 輔色4" xfId="34" builtinId="44" customBuiltin="1"/>
    <cellStyle name="60% - 輔色5" xfId="38" builtinId="48" customBuiltin="1"/>
    <cellStyle name="60% - 輔色6" xfId="42" builtinId="52" customBuiltin="1"/>
    <cellStyle name="一般" xfId="0" builtinId="0" customBuiltin="1"/>
    <cellStyle name="中等" xfId="9" builtinId="28" customBuiltin="1"/>
    <cellStyle name="合計" xfId="18" builtinId="25" customBuiltin="1"/>
    <cellStyle name="好" xfId="7" builtinId="26" customBuiltin="1"/>
    <cellStyle name="百分比" xfId="1" builtinId="5" customBuiltin="1"/>
    <cellStyle name="計算方式" xfId="12" builtinId="22" customBuiltin="1"/>
    <cellStyle name="連結的儲存格" xfId="13" builtinId="24" customBuiltin="1"/>
    <cellStyle name="備註" xfId="16" builtinId="10" customBuiltin="1"/>
    <cellStyle name="說明文字" xfId="17" builtinId="53" customBuiltin="1"/>
    <cellStyle name="輔色1" xfId="19" builtinId="29" customBuiltin="1"/>
    <cellStyle name="輔色2" xfId="23" builtinId="33" customBuiltin="1"/>
    <cellStyle name="輔色3" xfId="27" builtinId="37" customBuiltin="1"/>
    <cellStyle name="輔色4" xfId="31" builtinId="41" customBuiltin="1"/>
    <cellStyle name="輔色5" xfId="35" builtinId="45" customBuiltin="1"/>
    <cellStyle name="輔色6" xfId="39" builtinId="49" customBuiltin="1"/>
    <cellStyle name="標題" xfId="2" builtinId="15" customBuiltin="1"/>
    <cellStyle name="標題 1" xfId="3" builtinId="16" customBuiltin="1"/>
    <cellStyle name="標題 2" xfId="4" builtinId="17" customBuiltin="1"/>
    <cellStyle name="標題 3" xfId="5" builtinId="18" customBuiltin="1"/>
    <cellStyle name="標題 4" xfId="6" builtinId="19" customBuiltin="1"/>
    <cellStyle name="輸入" xfId="10" builtinId="20" customBuiltin="1"/>
    <cellStyle name="輸出" xfId="11" builtinId="21" customBuiltin="1"/>
    <cellStyle name="檢查儲存格" xfId="14" builtinId="23" customBuiltin="1"/>
    <cellStyle name="壞" xfId="8" builtinId="27" customBuiltin="1"/>
    <cellStyle name="警告文字" xfId="15" builtinId="11" customBuiltin="1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aa100.chihlee.edu.tw/var/file/2/1002/img/802/165539448.pdf" TargetMode="External"/><Relationship Id="rId13" Type="http://schemas.openxmlformats.org/officeDocument/2006/relationships/hyperlink" Target="https://cf100.chihlee.edu.tw/p/412-1024-2303.php?Lang=zh-tw" TargetMode="External"/><Relationship Id="rId18" Type="http://schemas.openxmlformats.org/officeDocument/2006/relationships/hyperlink" Target="https://aa100.chihlee.edu.tw/var/file/2/1002/img/802/732395456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aa100.chihlee.edu.tw/var/file/2/1002/img/802/793920336.pdf" TargetMode="External"/><Relationship Id="rId21" Type="http://schemas.openxmlformats.org/officeDocument/2006/relationships/hyperlink" Target="https://aa100.chihlee.edu.tw/var/file/2/1002/img/801/140246237.pdf" TargetMode="External"/><Relationship Id="rId7" Type="http://schemas.openxmlformats.org/officeDocument/2006/relationships/hyperlink" Target="https://aa100.chihlee.edu.tw/var/file/2/1002/img/802/596742929.pdf" TargetMode="External"/><Relationship Id="rId12" Type="http://schemas.openxmlformats.org/officeDocument/2006/relationships/hyperlink" Target="https://cf100.chihlee.edu.tw/p/412-1024-2301.php?Lang=zh-tw" TargetMode="External"/><Relationship Id="rId17" Type="http://schemas.openxmlformats.org/officeDocument/2006/relationships/hyperlink" Target="https://aa100.chihlee.edu.tw/var/file/2/1002/img/802/447022237.pdf" TargetMode="External"/><Relationship Id="rId25" Type="http://schemas.openxmlformats.org/officeDocument/2006/relationships/hyperlink" Target="https://aa100.chihlee.edu.tw/var/file/2/1002/img/802/165539448.pdf" TargetMode="External"/><Relationship Id="rId2" Type="http://schemas.openxmlformats.org/officeDocument/2006/relationships/hyperlink" Target="https://aa100.chihlee.edu.tw/var/file/2/1002/img/802/752669004.pdf" TargetMode="External"/><Relationship Id="rId16" Type="http://schemas.openxmlformats.org/officeDocument/2006/relationships/hyperlink" Target="https://aa100.chihlee.edu.tw/var/file/2/1002/img/802/395770634.pdf" TargetMode="External"/><Relationship Id="rId20" Type="http://schemas.openxmlformats.org/officeDocument/2006/relationships/hyperlink" Target="https://aa100.chihlee.edu.tw/var/file/2/1002/img/802/164410903.pdf" TargetMode="External"/><Relationship Id="rId1" Type="http://schemas.openxmlformats.org/officeDocument/2006/relationships/hyperlink" Target="https://aa100.chihlee.edu.tw/var/file/2/1002/img/802/715239711.pdf" TargetMode="External"/><Relationship Id="rId6" Type="http://schemas.openxmlformats.org/officeDocument/2006/relationships/hyperlink" Target="https://aa100.chihlee.edu.tw/var/file/2/1002/img/802/165096530.pdf" TargetMode="External"/><Relationship Id="rId11" Type="http://schemas.openxmlformats.org/officeDocument/2006/relationships/hyperlink" Target="https://cf100.chihlee.edu.tw/p/412-1024-2302.php?Lang=zh-tw" TargetMode="External"/><Relationship Id="rId24" Type="http://schemas.openxmlformats.org/officeDocument/2006/relationships/hyperlink" Target="https://aa100.chihlee.edu.tw/var/file/2/1002/img/802/908927961.pdf" TargetMode="External"/><Relationship Id="rId5" Type="http://schemas.openxmlformats.org/officeDocument/2006/relationships/hyperlink" Target="https://aa100.chihlee.edu.tw/var/file/2/1002/img/802/620298809.pdf" TargetMode="External"/><Relationship Id="rId15" Type="http://schemas.openxmlformats.org/officeDocument/2006/relationships/hyperlink" Target="https://cf100.chihlee.edu.tw/p/412-1024-3902.php?Lang=zh-tw" TargetMode="External"/><Relationship Id="rId23" Type="http://schemas.openxmlformats.org/officeDocument/2006/relationships/hyperlink" Target="https://aa100.chihlee.edu.tw/var/file/2/1002/img/802/228086179.pdf" TargetMode="External"/><Relationship Id="rId10" Type="http://schemas.openxmlformats.org/officeDocument/2006/relationships/hyperlink" Target="https://aa100.chihlee.edu.tw/var/file/2/1002/img/802/490222172.pdf" TargetMode="External"/><Relationship Id="rId19" Type="http://schemas.openxmlformats.org/officeDocument/2006/relationships/hyperlink" Target="https://aa100.chihlee.edu.tw/var/file/2/1002/img/802/346427807.pdf" TargetMode="External"/><Relationship Id="rId4" Type="http://schemas.openxmlformats.org/officeDocument/2006/relationships/hyperlink" Target="https://aa100.chihlee.edu.tw/var/file/2/1002/img/802/529128071.pdf" TargetMode="External"/><Relationship Id="rId9" Type="http://schemas.openxmlformats.org/officeDocument/2006/relationships/hyperlink" Target="https://aa100.chihlee.edu.tw/var/file/2/1002/img/802/135106542.pdf" TargetMode="External"/><Relationship Id="rId14" Type="http://schemas.openxmlformats.org/officeDocument/2006/relationships/hyperlink" Target="https://cf100.chihlee.edu.tw/p/412-1024-3901.php?Lang=zh-tw" TargetMode="External"/><Relationship Id="rId22" Type="http://schemas.openxmlformats.org/officeDocument/2006/relationships/hyperlink" Target="https://aa100.chihlee.edu.tw/var/file/2/1002/img/802/179139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85"/>
  <sheetViews>
    <sheetView tabSelected="1" topLeftCell="A34" zoomScale="85" zoomScaleNormal="85" workbookViewId="0">
      <selection activeCell="F11" sqref="F11"/>
    </sheetView>
  </sheetViews>
  <sheetFormatPr defaultColWidth="17.875" defaultRowHeight="16.5" x14ac:dyDescent="0.25"/>
  <cols>
    <col min="1" max="1" width="17.875" customWidth="1"/>
    <col min="2" max="2" width="9" customWidth="1"/>
    <col min="3" max="3" width="39.875" style="1" customWidth="1"/>
    <col min="4" max="4" width="14.375" style="2" customWidth="1"/>
    <col min="5" max="5" width="8.125" style="2" customWidth="1"/>
    <col min="6" max="6" width="7.125" style="2" customWidth="1"/>
    <col min="7" max="7" width="10" style="125" customWidth="1"/>
    <col min="8" max="8" width="10" style="2" customWidth="1"/>
    <col min="9" max="10" width="8.25" style="2" customWidth="1"/>
    <col min="11" max="12" width="10" style="2" customWidth="1"/>
    <col min="13" max="13" width="9.125" customWidth="1"/>
    <col min="14" max="14" width="10" bestFit="1" customWidth="1"/>
    <col min="15" max="15" width="10.375" customWidth="1"/>
    <col min="16" max="16" width="9.125" customWidth="1"/>
    <col min="17" max="17" width="8.25" customWidth="1"/>
    <col min="18" max="18" width="10.375" customWidth="1"/>
    <col min="19" max="19" width="16.625" style="2" bestFit="1" customWidth="1"/>
    <col min="20" max="20" width="17.875" customWidth="1"/>
    <col min="21" max="21" width="23.125" customWidth="1"/>
  </cols>
  <sheetData>
    <row r="1" spans="2:20" ht="23.25" customHeight="1" thickBot="1" x14ac:dyDescent="0.3"/>
    <row r="2" spans="2:20" ht="23.25" customHeight="1" thickTop="1" thickBot="1" x14ac:dyDescent="0.3">
      <c r="B2" s="175" t="s">
        <v>135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</row>
    <row r="3" spans="2:20" ht="23.25" customHeight="1" thickTop="1" thickBot="1" x14ac:dyDescent="0.3">
      <c r="B3" s="178" t="s">
        <v>0</v>
      </c>
      <c r="C3" s="182" t="s">
        <v>1</v>
      </c>
      <c r="D3" s="172" t="s">
        <v>2</v>
      </c>
      <c r="E3" s="3" t="s">
        <v>93</v>
      </c>
      <c r="F3" s="4"/>
      <c r="G3" s="126"/>
      <c r="H3" s="5"/>
      <c r="I3" s="3" t="s">
        <v>94</v>
      </c>
      <c r="J3" s="4"/>
      <c r="K3" s="4"/>
      <c r="L3" s="6"/>
      <c r="M3" s="3" t="s">
        <v>95</v>
      </c>
      <c r="N3" s="5"/>
      <c r="O3" s="3" t="s">
        <v>96</v>
      </c>
      <c r="P3" s="5"/>
      <c r="Q3" s="183" t="s">
        <v>134</v>
      </c>
      <c r="R3" s="186" t="s">
        <v>118</v>
      </c>
      <c r="S3" s="180" t="s">
        <v>117</v>
      </c>
      <c r="T3" s="169" t="s">
        <v>59</v>
      </c>
    </row>
    <row r="4" spans="2:20" ht="23.25" customHeight="1" thickTop="1" x14ac:dyDescent="0.25">
      <c r="B4" s="178"/>
      <c r="C4" s="182"/>
      <c r="D4" s="172"/>
      <c r="E4" s="7" t="s">
        <v>4</v>
      </c>
      <c r="F4" s="8" t="s">
        <v>5</v>
      </c>
      <c r="G4" s="127" t="s">
        <v>128</v>
      </c>
      <c r="H4" s="8" t="s">
        <v>129</v>
      </c>
      <c r="I4" s="7" t="s">
        <v>4</v>
      </c>
      <c r="J4" s="8" t="s">
        <v>5</v>
      </c>
      <c r="K4" s="8" t="s">
        <v>128</v>
      </c>
      <c r="L4" s="8" t="s">
        <v>129</v>
      </c>
      <c r="M4" s="9" t="s">
        <v>4</v>
      </c>
      <c r="N4" s="10" t="s">
        <v>130</v>
      </c>
      <c r="O4" s="9" t="s">
        <v>4</v>
      </c>
      <c r="P4" s="10" t="s">
        <v>130</v>
      </c>
      <c r="Q4" s="183"/>
      <c r="R4" s="187"/>
      <c r="S4" s="180"/>
      <c r="T4" s="170"/>
    </row>
    <row r="5" spans="2:20" ht="23.25" customHeight="1" x14ac:dyDescent="0.25">
      <c r="B5" s="11">
        <v>1</v>
      </c>
      <c r="C5" s="12" t="s">
        <v>6</v>
      </c>
      <c r="D5" s="13" t="s">
        <v>7</v>
      </c>
      <c r="E5" s="11">
        <v>7</v>
      </c>
      <c r="F5" s="14">
        <v>1</v>
      </c>
      <c r="G5" s="138">
        <v>1</v>
      </c>
      <c r="H5" s="13">
        <v>0</v>
      </c>
      <c r="I5" s="11">
        <v>5</v>
      </c>
      <c r="J5" s="14">
        <v>0</v>
      </c>
      <c r="K5" s="14">
        <v>0</v>
      </c>
      <c r="L5" s="13">
        <v>0</v>
      </c>
      <c r="M5" s="47">
        <v>4</v>
      </c>
      <c r="N5" s="18">
        <v>0</v>
      </c>
      <c r="O5" s="47">
        <v>0</v>
      </c>
      <c r="P5" s="18">
        <v>0</v>
      </c>
      <c r="Q5" s="17">
        <f>E5+F5+I5+J5+M5+O5</f>
        <v>17</v>
      </c>
      <c r="R5" s="123">
        <f t="shared" ref="R5:R25" si="0">G5+H5+K5+L5+N5+P5</f>
        <v>1</v>
      </c>
      <c r="S5" s="106">
        <f t="shared" ref="S5:S28" si="1">R5/Q5</f>
        <v>5.8823529411764705E-2</v>
      </c>
      <c r="T5" s="71" t="s">
        <v>60</v>
      </c>
    </row>
    <row r="6" spans="2:20" ht="23.25" customHeight="1" x14ac:dyDescent="0.25">
      <c r="B6" s="100"/>
      <c r="C6" s="20" t="s">
        <v>115</v>
      </c>
      <c r="D6" s="21" t="s">
        <v>7</v>
      </c>
      <c r="E6" s="19">
        <v>14</v>
      </c>
      <c r="F6" s="22">
        <v>6</v>
      </c>
      <c r="G6" s="133">
        <v>3</v>
      </c>
      <c r="H6" s="21">
        <v>3</v>
      </c>
      <c r="I6" s="19">
        <v>16</v>
      </c>
      <c r="J6" s="22">
        <v>0</v>
      </c>
      <c r="K6" s="22">
        <v>5</v>
      </c>
      <c r="L6" s="21">
        <v>0</v>
      </c>
      <c r="M6" s="19">
        <v>32</v>
      </c>
      <c r="N6" s="21">
        <v>17</v>
      </c>
      <c r="O6" s="19">
        <v>0</v>
      </c>
      <c r="P6" s="21">
        <v>0</v>
      </c>
      <c r="Q6" s="17">
        <f t="shared" ref="Q6:Q10" si="2">E6+F6+I6+J6+M6+O6</f>
        <v>68</v>
      </c>
      <c r="R6" s="123">
        <f t="shared" si="0"/>
        <v>28</v>
      </c>
      <c r="S6" s="106">
        <f t="shared" si="1"/>
        <v>0.41176470588235292</v>
      </c>
      <c r="T6" s="74" t="s">
        <v>61</v>
      </c>
    </row>
    <row r="7" spans="2:20" ht="23.25" customHeight="1" x14ac:dyDescent="0.25">
      <c r="B7" s="11">
        <v>2</v>
      </c>
      <c r="C7" s="12" t="s">
        <v>10</v>
      </c>
      <c r="D7" s="13" t="s">
        <v>11</v>
      </c>
      <c r="E7" s="11">
        <v>4</v>
      </c>
      <c r="F7" s="14">
        <v>6</v>
      </c>
      <c r="G7" s="130">
        <v>1</v>
      </c>
      <c r="H7" s="13">
        <v>6</v>
      </c>
      <c r="I7" s="11">
        <v>12</v>
      </c>
      <c r="J7" s="14">
        <v>0</v>
      </c>
      <c r="K7" s="14">
        <v>2</v>
      </c>
      <c r="L7" s="13">
        <v>0</v>
      </c>
      <c r="M7" s="47">
        <v>27</v>
      </c>
      <c r="N7" s="18">
        <v>6</v>
      </c>
      <c r="O7" s="47">
        <v>2</v>
      </c>
      <c r="P7" s="18">
        <v>0</v>
      </c>
      <c r="Q7" s="17">
        <f t="shared" si="2"/>
        <v>51</v>
      </c>
      <c r="R7" s="123">
        <f t="shared" si="0"/>
        <v>15</v>
      </c>
      <c r="S7" s="106">
        <f t="shared" si="1"/>
        <v>0.29411764705882354</v>
      </c>
      <c r="T7" s="71" t="s">
        <v>64</v>
      </c>
    </row>
    <row r="8" spans="2:20" ht="23.25" customHeight="1" x14ac:dyDescent="0.25">
      <c r="B8" s="19"/>
      <c r="C8" s="20" t="s">
        <v>12</v>
      </c>
      <c r="D8" s="21" t="s">
        <v>11</v>
      </c>
      <c r="E8" s="19">
        <v>17</v>
      </c>
      <c r="F8" s="22">
        <v>22</v>
      </c>
      <c r="G8" s="133">
        <v>15</v>
      </c>
      <c r="H8" s="21">
        <v>4</v>
      </c>
      <c r="I8" s="19">
        <v>54</v>
      </c>
      <c r="J8" s="22">
        <v>4</v>
      </c>
      <c r="K8" s="22">
        <v>17</v>
      </c>
      <c r="L8" s="21">
        <v>2</v>
      </c>
      <c r="M8" s="19">
        <v>38</v>
      </c>
      <c r="N8" s="21">
        <v>11</v>
      </c>
      <c r="O8" s="19">
        <v>0</v>
      </c>
      <c r="P8" s="21">
        <v>0</v>
      </c>
      <c r="Q8" s="17">
        <f t="shared" si="2"/>
        <v>135</v>
      </c>
      <c r="R8" s="123">
        <f t="shared" si="0"/>
        <v>49</v>
      </c>
      <c r="S8" s="106">
        <f t="shared" si="1"/>
        <v>0.36296296296296299</v>
      </c>
      <c r="T8" s="75" t="s">
        <v>64</v>
      </c>
    </row>
    <row r="9" spans="2:20" ht="23.25" customHeight="1" x14ac:dyDescent="0.25">
      <c r="B9" s="11">
        <v>3</v>
      </c>
      <c r="C9" s="167" t="s">
        <v>13</v>
      </c>
      <c r="D9" s="13" t="s">
        <v>7</v>
      </c>
      <c r="E9" s="11">
        <v>8</v>
      </c>
      <c r="F9" s="14">
        <v>12</v>
      </c>
      <c r="G9" s="130">
        <v>0</v>
      </c>
      <c r="H9" s="13">
        <v>0</v>
      </c>
      <c r="I9" s="11">
        <v>26</v>
      </c>
      <c r="J9" s="14">
        <v>0</v>
      </c>
      <c r="K9" s="14">
        <v>1</v>
      </c>
      <c r="L9" s="13">
        <v>0</v>
      </c>
      <c r="M9" s="47">
        <v>8</v>
      </c>
      <c r="N9" s="18">
        <v>1</v>
      </c>
      <c r="O9" s="47">
        <v>0</v>
      </c>
      <c r="P9" s="18">
        <v>0</v>
      </c>
      <c r="Q9" s="17">
        <f t="shared" si="2"/>
        <v>54</v>
      </c>
      <c r="R9" s="123">
        <f t="shared" si="0"/>
        <v>2</v>
      </c>
      <c r="S9" s="106">
        <f t="shared" si="1"/>
        <v>3.7037037037037035E-2</v>
      </c>
      <c r="T9" s="71" t="s">
        <v>65</v>
      </c>
    </row>
    <row r="10" spans="2:20" ht="23.25" customHeight="1" x14ac:dyDescent="0.25">
      <c r="B10" s="19"/>
      <c r="C10" s="20" t="s">
        <v>14</v>
      </c>
      <c r="D10" s="21" t="s">
        <v>7</v>
      </c>
      <c r="E10" s="19">
        <v>51</v>
      </c>
      <c r="F10" s="22">
        <v>29</v>
      </c>
      <c r="G10" s="133">
        <v>12</v>
      </c>
      <c r="H10" s="21">
        <v>4</v>
      </c>
      <c r="I10" s="19">
        <v>47</v>
      </c>
      <c r="J10" s="22">
        <v>0</v>
      </c>
      <c r="K10" s="22">
        <v>0</v>
      </c>
      <c r="L10" s="21">
        <v>0</v>
      </c>
      <c r="M10" s="19">
        <v>36</v>
      </c>
      <c r="N10" s="21">
        <v>32</v>
      </c>
      <c r="O10" s="19">
        <v>0</v>
      </c>
      <c r="P10" s="21">
        <v>0</v>
      </c>
      <c r="Q10" s="17">
        <f t="shared" si="2"/>
        <v>163</v>
      </c>
      <c r="R10" s="123">
        <f t="shared" si="0"/>
        <v>48</v>
      </c>
      <c r="S10" s="106">
        <f t="shared" si="1"/>
        <v>0.29447852760736198</v>
      </c>
      <c r="T10" s="75" t="s">
        <v>65</v>
      </c>
    </row>
    <row r="11" spans="2:20" ht="23.25" customHeight="1" x14ac:dyDescent="0.25">
      <c r="B11" s="11">
        <v>4</v>
      </c>
      <c r="C11" s="12" t="s">
        <v>15</v>
      </c>
      <c r="D11" s="13" t="s">
        <v>16</v>
      </c>
      <c r="E11" s="11">
        <v>7</v>
      </c>
      <c r="F11" s="14">
        <v>0</v>
      </c>
      <c r="G11" s="130">
        <v>4</v>
      </c>
      <c r="H11" s="13">
        <v>0</v>
      </c>
      <c r="I11" s="11">
        <v>0</v>
      </c>
      <c r="J11" s="14">
        <v>0</v>
      </c>
      <c r="K11" s="14">
        <v>0</v>
      </c>
      <c r="L11" s="13">
        <v>0</v>
      </c>
      <c r="M11" s="47">
        <v>7</v>
      </c>
      <c r="N11" s="18">
        <v>6</v>
      </c>
      <c r="O11" s="47">
        <v>0</v>
      </c>
      <c r="P11" s="18">
        <v>0</v>
      </c>
      <c r="Q11" s="17">
        <f t="shared" ref="Q11:Q25" si="3">E11+F11+I11+J11+M11+O11</f>
        <v>14</v>
      </c>
      <c r="R11" s="123">
        <f t="shared" si="0"/>
        <v>10</v>
      </c>
      <c r="S11" s="106">
        <f t="shared" si="1"/>
        <v>0.7142857142857143</v>
      </c>
      <c r="T11" s="71" t="s">
        <v>66</v>
      </c>
    </row>
    <row r="12" spans="2:20" ht="23.25" customHeight="1" x14ac:dyDescent="0.25">
      <c r="B12" s="102"/>
      <c r="C12" s="20" t="s">
        <v>21</v>
      </c>
      <c r="D12" s="21" t="s">
        <v>16</v>
      </c>
      <c r="E12" s="19">
        <v>57</v>
      </c>
      <c r="F12" s="22">
        <v>0</v>
      </c>
      <c r="G12" s="133">
        <v>7</v>
      </c>
      <c r="H12" s="21">
        <v>0</v>
      </c>
      <c r="I12" s="19">
        <v>51</v>
      </c>
      <c r="J12" s="22">
        <v>0</v>
      </c>
      <c r="K12" s="22">
        <v>0</v>
      </c>
      <c r="L12" s="21">
        <v>0</v>
      </c>
      <c r="M12" s="19">
        <v>11</v>
      </c>
      <c r="N12" s="21">
        <v>1</v>
      </c>
      <c r="O12" s="19">
        <v>1</v>
      </c>
      <c r="P12" s="21">
        <v>0</v>
      </c>
      <c r="Q12" s="17">
        <f t="shared" si="3"/>
        <v>120</v>
      </c>
      <c r="R12" s="123">
        <f t="shared" si="0"/>
        <v>8</v>
      </c>
      <c r="S12" s="106">
        <f t="shared" si="1"/>
        <v>6.6666666666666666E-2</v>
      </c>
      <c r="T12" s="74" t="s">
        <v>69</v>
      </c>
    </row>
    <row r="13" spans="2:20" ht="23.25" customHeight="1" x14ac:dyDescent="0.25">
      <c r="B13" s="19" t="s">
        <v>23</v>
      </c>
      <c r="C13" s="20" t="s">
        <v>17</v>
      </c>
      <c r="D13" s="21" t="s">
        <v>16</v>
      </c>
      <c r="E13" s="19">
        <v>0</v>
      </c>
      <c r="F13" s="22">
        <v>0</v>
      </c>
      <c r="G13" s="133">
        <v>0</v>
      </c>
      <c r="H13" s="21">
        <v>0</v>
      </c>
      <c r="I13" s="19">
        <v>1</v>
      </c>
      <c r="J13" s="22">
        <v>0</v>
      </c>
      <c r="K13" s="22">
        <v>0</v>
      </c>
      <c r="L13" s="21">
        <v>0</v>
      </c>
      <c r="M13" s="19">
        <v>2</v>
      </c>
      <c r="N13" s="21">
        <v>2</v>
      </c>
      <c r="O13" s="19">
        <v>0</v>
      </c>
      <c r="P13" s="21">
        <v>0</v>
      </c>
      <c r="Q13" s="17">
        <f t="shared" si="3"/>
        <v>3</v>
      </c>
      <c r="R13" s="123">
        <f t="shared" si="0"/>
        <v>2</v>
      </c>
      <c r="S13" s="106">
        <f t="shared" si="1"/>
        <v>0.66666666666666663</v>
      </c>
      <c r="T13" s="76" t="s">
        <v>67</v>
      </c>
    </row>
    <row r="14" spans="2:20" ht="23.25" customHeight="1" x14ac:dyDescent="0.25">
      <c r="B14" s="19" t="s">
        <v>23</v>
      </c>
      <c r="C14" s="20" t="s">
        <v>18</v>
      </c>
      <c r="D14" s="21" t="s">
        <v>19</v>
      </c>
      <c r="E14" s="19">
        <v>46</v>
      </c>
      <c r="F14" s="22">
        <v>0</v>
      </c>
      <c r="G14" s="133">
        <v>36</v>
      </c>
      <c r="H14" s="21">
        <v>0</v>
      </c>
      <c r="I14" s="19">
        <v>10</v>
      </c>
      <c r="J14" s="22">
        <v>0</v>
      </c>
      <c r="K14" s="22">
        <v>10</v>
      </c>
      <c r="L14" s="21">
        <v>0</v>
      </c>
      <c r="M14" s="19">
        <v>13</v>
      </c>
      <c r="N14" s="21">
        <v>3</v>
      </c>
      <c r="O14" s="19">
        <v>0</v>
      </c>
      <c r="P14" s="21">
        <v>0</v>
      </c>
      <c r="Q14" s="17">
        <f t="shared" si="3"/>
        <v>69</v>
      </c>
      <c r="R14" s="123">
        <f t="shared" si="0"/>
        <v>49</v>
      </c>
      <c r="S14" s="106">
        <f t="shared" si="1"/>
        <v>0.71014492753623193</v>
      </c>
      <c r="T14" s="76" t="s">
        <v>68</v>
      </c>
    </row>
    <row r="15" spans="2:20" ht="23.25" customHeight="1" x14ac:dyDescent="0.25">
      <c r="B15" s="19" t="s">
        <v>23</v>
      </c>
      <c r="C15" s="20" t="s">
        <v>20</v>
      </c>
      <c r="D15" s="21" t="s">
        <v>16</v>
      </c>
      <c r="E15" s="19">
        <v>3</v>
      </c>
      <c r="F15" s="22">
        <v>0</v>
      </c>
      <c r="G15" s="133">
        <v>1</v>
      </c>
      <c r="H15" s="21">
        <v>0</v>
      </c>
      <c r="I15" s="19">
        <v>5</v>
      </c>
      <c r="J15" s="22">
        <v>0</v>
      </c>
      <c r="K15" s="22">
        <v>0</v>
      </c>
      <c r="L15" s="21">
        <v>0</v>
      </c>
      <c r="M15" s="19">
        <v>3</v>
      </c>
      <c r="N15" s="21">
        <v>0</v>
      </c>
      <c r="O15" s="19">
        <v>0</v>
      </c>
      <c r="P15" s="21">
        <v>0</v>
      </c>
      <c r="Q15" s="17">
        <f>E15+F15+I15+J15+M15+O15</f>
        <v>11</v>
      </c>
      <c r="R15" s="123">
        <f t="shared" si="0"/>
        <v>1</v>
      </c>
      <c r="S15" s="106">
        <f t="shared" si="1"/>
        <v>9.0909090909090912E-2</v>
      </c>
      <c r="T15" s="76" t="s">
        <v>63</v>
      </c>
    </row>
    <row r="16" spans="2:20" ht="23.25" customHeight="1" x14ac:dyDescent="0.25">
      <c r="B16" s="19" t="s">
        <v>23</v>
      </c>
      <c r="C16" s="168" t="s">
        <v>22</v>
      </c>
      <c r="D16" s="21" t="s">
        <v>16</v>
      </c>
      <c r="E16" s="19">
        <v>65</v>
      </c>
      <c r="F16" s="22">
        <v>1</v>
      </c>
      <c r="G16" s="133">
        <v>0</v>
      </c>
      <c r="H16" s="21">
        <v>0</v>
      </c>
      <c r="I16" s="19">
        <v>87</v>
      </c>
      <c r="J16" s="22">
        <v>0</v>
      </c>
      <c r="K16" s="22">
        <v>6</v>
      </c>
      <c r="L16" s="21">
        <v>0</v>
      </c>
      <c r="M16" s="19">
        <v>2</v>
      </c>
      <c r="N16" s="21">
        <v>0</v>
      </c>
      <c r="O16" s="19">
        <v>0</v>
      </c>
      <c r="P16" s="21">
        <v>0</v>
      </c>
      <c r="Q16" s="17">
        <f t="shared" si="3"/>
        <v>155</v>
      </c>
      <c r="R16" s="123">
        <f t="shared" si="0"/>
        <v>6</v>
      </c>
      <c r="S16" s="106">
        <f t="shared" si="1"/>
        <v>3.870967741935484E-2</v>
      </c>
      <c r="T16" s="77" t="s">
        <v>70</v>
      </c>
    </row>
    <row r="17" spans="2:21" ht="23.25" customHeight="1" x14ac:dyDescent="0.25">
      <c r="B17" s="11">
        <v>5</v>
      </c>
      <c r="C17" s="12" t="s">
        <v>137</v>
      </c>
      <c r="D17" s="13" t="s">
        <v>136</v>
      </c>
      <c r="E17" s="11">
        <v>0</v>
      </c>
      <c r="F17" s="14">
        <v>0</v>
      </c>
      <c r="G17" s="130">
        <v>0</v>
      </c>
      <c r="H17" s="13">
        <v>0</v>
      </c>
      <c r="I17" s="11">
        <v>1</v>
      </c>
      <c r="J17" s="14">
        <v>0</v>
      </c>
      <c r="K17" s="14">
        <v>0</v>
      </c>
      <c r="L17" s="13">
        <v>0</v>
      </c>
      <c r="M17" s="47">
        <v>5</v>
      </c>
      <c r="N17" s="18">
        <v>0</v>
      </c>
      <c r="O17" s="47">
        <v>0</v>
      </c>
      <c r="P17" s="18">
        <v>0</v>
      </c>
      <c r="Q17" s="17">
        <f t="shared" si="3"/>
        <v>6</v>
      </c>
      <c r="R17" s="123">
        <f t="shared" si="0"/>
        <v>0</v>
      </c>
      <c r="S17" s="106">
        <f t="shared" si="1"/>
        <v>0</v>
      </c>
      <c r="T17" s="72" t="s">
        <v>71</v>
      </c>
    </row>
    <row r="18" spans="2:21" ht="23.25" customHeight="1" x14ac:dyDescent="0.25">
      <c r="B18" s="19"/>
      <c r="C18" s="20" t="s">
        <v>138</v>
      </c>
      <c r="D18" s="21" t="s">
        <v>11</v>
      </c>
      <c r="E18" s="19">
        <v>15</v>
      </c>
      <c r="F18" s="22">
        <v>0</v>
      </c>
      <c r="G18" s="133">
        <v>3</v>
      </c>
      <c r="H18" s="21">
        <v>0</v>
      </c>
      <c r="I18" s="19">
        <v>32</v>
      </c>
      <c r="J18" s="22">
        <v>0</v>
      </c>
      <c r="K18" s="22">
        <v>1</v>
      </c>
      <c r="L18" s="21">
        <v>0</v>
      </c>
      <c r="M18" s="19">
        <v>27</v>
      </c>
      <c r="N18" s="21">
        <v>7</v>
      </c>
      <c r="O18" s="19">
        <v>0</v>
      </c>
      <c r="P18" s="21">
        <v>0</v>
      </c>
      <c r="Q18" s="17">
        <f t="shared" si="3"/>
        <v>74</v>
      </c>
      <c r="R18" s="123">
        <f t="shared" si="0"/>
        <v>11</v>
      </c>
      <c r="S18" s="106">
        <f t="shared" si="1"/>
        <v>0.14864864864864866</v>
      </c>
      <c r="T18" s="74" t="s">
        <v>71</v>
      </c>
    </row>
    <row r="19" spans="2:21" ht="23.25" customHeight="1" x14ac:dyDescent="0.25">
      <c r="B19" s="19" t="s">
        <v>23</v>
      </c>
      <c r="C19" s="20" t="s">
        <v>8</v>
      </c>
      <c r="D19" s="21" t="s">
        <v>9</v>
      </c>
      <c r="E19" s="19">
        <v>3</v>
      </c>
      <c r="F19" s="22">
        <v>29</v>
      </c>
      <c r="G19" s="133">
        <v>0</v>
      </c>
      <c r="H19" s="21">
        <v>4</v>
      </c>
      <c r="I19" s="19">
        <v>41</v>
      </c>
      <c r="J19" s="22">
        <v>0</v>
      </c>
      <c r="K19" s="22">
        <v>1</v>
      </c>
      <c r="L19" s="21">
        <v>0</v>
      </c>
      <c r="M19" s="19">
        <v>24</v>
      </c>
      <c r="N19" s="21">
        <v>6</v>
      </c>
      <c r="O19" s="19">
        <v>3</v>
      </c>
      <c r="P19" s="21">
        <v>0</v>
      </c>
      <c r="Q19" s="17">
        <f t="shared" si="3"/>
        <v>100</v>
      </c>
      <c r="R19" s="123">
        <f t="shared" si="0"/>
        <v>11</v>
      </c>
      <c r="S19" s="106">
        <f t="shared" si="1"/>
        <v>0.11</v>
      </c>
      <c r="T19" s="74" t="s">
        <v>62</v>
      </c>
    </row>
    <row r="20" spans="2:21" ht="23.25" customHeight="1" x14ac:dyDescent="0.25">
      <c r="B20" s="19" t="s">
        <v>23</v>
      </c>
      <c r="C20" s="20" t="s">
        <v>24</v>
      </c>
      <c r="D20" s="21" t="s">
        <v>9</v>
      </c>
      <c r="E20" s="19">
        <v>4</v>
      </c>
      <c r="F20" s="22">
        <v>71</v>
      </c>
      <c r="G20" s="133">
        <v>2</v>
      </c>
      <c r="H20" s="21">
        <v>33</v>
      </c>
      <c r="I20" s="19">
        <v>86</v>
      </c>
      <c r="J20" s="22">
        <v>0</v>
      </c>
      <c r="K20" s="22">
        <v>42</v>
      </c>
      <c r="L20" s="21">
        <v>0</v>
      </c>
      <c r="M20" s="19">
        <v>101</v>
      </c>
      <c r="N20" s="21">
        <v>60</v>
      </c>
      <c r="O20" s="19">
        <v>3</v>
      </c>
      <c r="P20" s="21">
        <v>0</v>
      </c>
      <c r="Q20" s="17">
        <f t="shared" si="3"/>
        <v>265</v>
      </c>
      <c r="R20" s="123">
        <f t="shared" si="0"/>
        <v>137</v>
      </c>
      <c r="S20" s="106">
        <f t="shared" si="1"/>
        <v>0.51698113207547169</v>
      </c>
      <c r="T20" s="74" t="s">
        <v>72</v>
      </c>
    </row>
    <row r="21" spans="2:21" ht="23.25" customHeight="1" x14ac:dyDescent="0.25">
      <c r="B21" s="19" t="s">
        <v>23</v>
      </c>
      <c r="C21" s="20" t="s">
        <v>121</v>
      </c>
      <c r="D21" s="21" t="s">
        <v>19</v>
      </c>
      <c r="E21" s="19">
        <v>0</v>
      </c>
      <c r="F21" s="22">
        <v>0</v>
      </c>
      <c r="G21" s="133">
        <v>0</v>
      </c>
      <c r="H21" s="21">
        <v>0</v>
      </c>
      <c r="I21" s="19">
        <v>2</v>
      </c>
      <c r="J21" s="22">
        <v>0</v>
      </c>
      <c r="K21" s="22">
        <v>0</v>
      </c>
      <c r="L21" s="21">
        <v>0</v>
      </c>
      <c r="M21" s="19">
        <v>81</v>
      </c>
      <c r="N21" s="21">
        <v>7</v>
      </c>
      <c r="O21" s="19">
        <v>2</v>
      </c>
      <c r="P21" s="21">
        <v>0</v>
      </c>
      <c r="Q21" s="17">
        <f t="shared" si="3"/>
        <v>85</v>
      </c>
      <c r="R21" s="123">
        <f t="shared" si="0"/>
        <v>7</v>
      </c>
      <c r="S21" s="106">
        <f t="shared" si="1"/>
        <v>8.2352941176470587E-2</v>
      </c>
      <c r="T21" s="74" t="s">
        <v>97</v>
      </c>
      <c r="U21" t="s">
        <v>98</v>
      </c>
    </row>
    <row r="22" spans="2:21" ht="23.25" customHeight="1" x14ac:dyDescent="0.25">
      <c r="B22" s="19" t="s">
        <v>23</v>
      </c>
      <c r="C22" s="103" t="s">
        <v>110</v>
      </c>
      <c r="D22" s="21" t="s">
        <v>19</v>
      </c>
      <c r="E22" s="19">
        <v>115</v>
      </c>
      <c r="F22" s="22">
        <v>9</v>
      </c>
      <c r="G22" s="133">
        <v>2</v>
      </c>
      <c r="H22" s="21">
        <v>0</v>
      </c>
      <c r="I22" s="19">
        <v>122</v>
      </c>
      <c r="J22" s="22">
        <v>0</v>
      </c>
      <c r="K22" s="22">
        <v>0</v>
      </c>
      <c r="L22" s="21">
        <v>0</v>
      </c>
      <c r="M22" s="19">
        <v>0</v>
      </c>
      <c r="N22" s="21">
        <v>0</v>
      </c>
      <c r="O22" s="19">
        <v>0</v>
      </c>
      <c r="P22" s="21">
        <v>0</v>
      </c>
      <c r="Q22" s="17">
        <f t="shared" si="3"/>
        <v>246</v>
      </c>
      <c r="R22" s="123">
        <f t="shared" si="0"/>
        <v>2</v>
      </c>
      <c r="S22" s="106">
        <f t="shared" si="1"/>
        <v>8.130081300813009E-3</v>
      </c>
      <c r="T22" s="74" t="s">
        <v>73</v>
      </c>
      <c r="U22" t="s">
        <v>114</v>
      </c>
    </row>
    <row r="23" spans="2:21" ht="23.25" customHeight="1" x14ac:dyDescent="0.25">
      <c r="B23" s="19" t="s">
        <v>23</v>
      </c>
      <c r="C23" s="20" t="s">
        <v>25</v>
      </c>
      <c r="D23" s="21" t="s">
        <v>9</v>
      </c>
      <c r="E23" s="19">
        <v>15</v>
      </c>
      <c r="F23" s="22">
        <v>6</v>
      </c>
      <c r="G23" s="133">
        <v>3</v>
      </c>
      <c r="H23" s="21">
        <v>6</v>
      </c>
      <c r="I23" s="19">
        <v>33</v>
      </c>
      <c r="J23" s="22">
        <v>0</v>
      </c>
      <c r="K23" s="22">
        <v>21</v>
      </c>
      <c r="L23" s="21">
        <v>0</v>
      </c>
      <c r="M23" s="19">
        <v>27</v>
      </c>
      <c r="N23" s="21">
        <v>23</v>
      </c>
      <c r="O23" s="19">
        <v>0</v>
      </c>
      <c r="P23" s="21">
        <v>0</v>
      </c>
      <c r="Q23" s="17">
        <f t="shared" si="3"/>
        <v>81</v>
      </c>
      <c r="R23" s="123">
        <f t="shared" si="0"/>
        <v>53</v>
      </c>
      <c r="S23" s="106">
        <f t="shared" si="1"/>
        <v>0.65432098765432101</v>
      </c>
      <c r="T23" s="74" t="s">
        <v>74</v>
      </c>
    </row>
    <row r="24" spans="2:21" ht="23.25" customHeight="1" x14ac:dyDescent="0.25">
      <c r="B24" s="19" t="s">
        <v>23</v>
      </c>
      <c r="C24" s="20" t="s">
        <v>26</v>
      </c>
      <c r="D24" s="21" t="s">
        <v>11</v>
      </c>
      <c r="E24" s="19">
        <v>5</v>
      </c>
      <c r="F24" s="22">
        <v>6</v>
      </c>
      <c r="G24" s="133">
        <v>2</v>
      </c>
      <c r="H24" s="21">
        <v>1</v>
      </c>
      <c r="I24" s="19">
        <v>14</v>
      </c>
      <c r="J24" s="22">
        <v>2</v>
      </c>
      <c r="K24" s="22">
        <v>3</v>
      </c>
      <c r="L24" s="21">
        <v>0</v>
      </c>
      <c r="M24" s="19">
        <v>9</v>
      </c>
      <c r="N24" s="21">
        <v>0</v>
      </c>
      <c r="O24" s="19">
        <v>1</v>
      </c>
      <c r="P24" s="21">
        <v>0</v>
      </c>
      <c r="Q24" s="17">
        <f t="shared" si="3"/>
        <v>37</v>
      </c>
      <c r="R24" s="123">
        <f t="shared" si="0"/>
        <v>6</v>
      </c>
      <c r="S24" s="106">
        <f t="shared" si="1"/>
        <v>0.16216216216216217</v>
      </c>
      <c r="T24" s="75" t="s">
        <v>75</v>
      </c>
    </row>
    <row r="25" spans="2:21" ht="23.25" customHeight="1" x14ac:dyDescent="0.25">
      <c r="B25" s="11"/>
      <c r="C25" s="26" t="s">
        <v>122</v>
      </c>
      <c r="D25" s="13" t="s">
        <v>58</v>
      </c>
      <c r="E25" s="11">
        <v>2</v>
      </c>
      <c r="F25" s="14">
        <v>0</v>
      </c>
      <c r="G25" s="130">
        <v>0</v>
      </c>
      <c r="H25" s="13">
        <v>0</v>
      </c>
      <c r="I25" s="11">
        <v>12</v>
      </c>
      <c r="J25" s="14">
        <v>0</v>
      </c>
      <c r="K25" s="14">
        <v>3</v>
      </c>
      <c r="L25" s="13">
        <v>0</v>
      </c>
      <c r="M25" s="11">
        <v>38</v>
      </c>
      <c r="N25" s="13">
        <v>3</v>
      </c>
      <c r="O25" s="11">
        <v>2</v>
      </c>
      <c r="P25" s="13">
        <v>0</v>
      </c>
      <c r="Q25" s="17">
        <f t="shared" si="3"/>
        <v>54</v>
      </c>
      <c r="R25" s="123">
        <f t="shared" si="0"/>
        <v>6</v>
      </c>
      <c r="S25" s="106">
        <f t="shared" si="1"/>
        <v>0.1111111111111111</v>
      </c>
      <c r="T25" s="72" t="s">
        <v>76</v>
      </c>
      <c r="U25" s="1" t="s">
        <v>91</v>
      </c>
    </row>
    <row r="26" spans="2:21" ht="23.25" customHeight="1" x14ac:dyDescent="0.25">
      <c r="B26" s="28"/>
      <c r="C26" s="26" t="s">
        <v>27</v>
      </c>
      <c r="D26" s="29"/>
      <c r="E26" s="11">
        <f>E5+E7+E9+E11+E17+E25</f>
        <v>28</v>
      </c>
      <c r="F26" s="14">
        <f t="shared" ref="F26:P26" si="4">F5+F7+F9+F11+F17+F25</f>
        <v>19</v>
      </c>
      <c r="G26" s="14">
        <f t="shared" si="4"/>
        <v>6</v>
      </c>
      <c r="H26" s="13">
        <f t="shared" si="4"/>
        <v>6</v>
      </c>
      <c r="I26" s="11">
        <f t="shared" si="4"/>
        <v>56</v>
      </c>
      <c r="J26" s="14">
        <f t="shared" si="4"/>
        <v>0</v>
      </c>
      <c r="K26" s="14">
        <f t="shared" si="4"/>
        <v>6</v>
      </c>
      <c r="L26" s="13">
        <f t="shared" si="4"/>
        <v>0</v>
      </c>
      <c r="M26" s="11">
        <f t="shared" si="4"/>
        <v>89</v>
      </c>
      <c r="N26" s="13">
        <f t="shared" si="4"/>
        <v>16</v>
      </c>
      <c r="O26" s="11">
        <f t="shared" si="4"/>
        <v>4</v>
      </c>
      <c r="P26" s="13">
        <f t="shared" si="4"/>
        <v>0</v>
      </c>
      <c r="Q26" s="27">
        <f>E26+F26+I26+J26+M26+O26</f>
        <v>196</v>
      </c>
      <c r="R26" s="107">
        <f>H26+L26+N26+P26+G26+K26</f>
        <v>34</v>
      </c>
      <c r="S26" s="69">
        <f t="shared" si="1"/>
        <v>0.17346938775510204</v>
      </c>
      <c r="T26" s="90"/>
    </row>
    <row r="27" spans="2:21" ht="23.25" customHeight="1" x14ac:dyDescent="0.25">
      <c r="B27" s="30"/>
      <c r="C27" s="31" t="s">
        <v>28</v>
      </c>
      <c r="D27" s="32"/>
      <c r="E27" s="19">
        <f t="shared" ref="E27:P27" si="5">E6+E8+E10+E12+E13+E14+E15+E16+E18+E19+E20+E21+E22+E23+E24</f>
        <v>410</v>
      </c>
      <c r="F27" s="22">
        <f t="shared" si="5"/>
        <v>179</v>
      </c>
      <c r="G27" s="22">
        <f t="shared" si="5"/>
        <v>86</v>
      </c>
      <c r="H27" s="21">
        <f t="shared" si="5"/>
        <v>55</v>
      </c>
      <c r="I27" s="19">
        <f t="shared" si="5"/>
        <v>601</v>
      </c>
      <c r="J27" s="22">
        <f t="shared" si="5"/>
        <v>6</v>
      </c>
      <c r="K27" s="22">
        <f t="shared" si="5"/>
        <v>106</v>
      </c>
      <c r="L27" s="21">
        <f t="shared" si="5"/>
        <v>2</v>
      </c>
      <c r="M27" s="19">
        <f t="shared" si="5"/>
        <v>406</v>
      </c>
      <c r="N27" s="21">
        <f t="shared" si="5"/>
        <v>169</v>
      </c>
      <c r="O27" s="19">
        <f t="shared" si="5"/>
        <v>10</v>
      </c>
      <c r="P27" s="21">
        <f t="shared" si="5"/>
        <v>0</v>
      </c>
      <c r="Q27" s="105">
        <f>E27+F27+I27+J27+M27+O27</f>
        <v>1612</v>
      </c>
      <c r="R27" s="108">
        <f>H27+L27+N27+P27+K27+G27</f>
        <v>418</v>
      </c>
      <c r="S27" s="68">
        <f t="shared" si="1"/>
        <v>0.25930521091811415</v>
      </c>
      <c r="T27" s="92"/>
    </row>
    <row r="28" spans="2:21" ht="23.25" customHeight="1" x14ac:dyDescent="0.25">
      <c r="B28" s="87"/>
      <c r="C28" s="88" t="s">
        <v>29</v>
      </c>
      <c r="D28" s="89"/>
      <c r="E28" s="139">
        <f t="shared" ref="E28:R28" si="6">E26+E27</f>
        <v>438</v>
      </c>
      <c r="F28" s="36">
        <f t="shared" si="6"/>
        <v>198</v>
      </c>
      <c r="G28" s="140">
        <f t="shared" si="6"/>
        <v>92</v>
      </c>
      <c r="H28" s="37">
        <f t="shared" si="6"/>
        <v>61</v>
      </c>
      <c r="I28" s="139">
        <f t="shared" si="6"/>
        <v>657</v>
      </c>
      <c r="J28" s="36">
        <f t="shared" si="6"/>
        <v>6</v>
      </c>
      <c r="K28" s="140">
        <f t="shared" si="6"/>
        <v>112</v>
      </c>
      <c r="L28" s="37">
        <f t="shared" si="6"/>
        <v>2</v>
      </c>
      <c r="M28" s="142">
        <f t="shared" si="6"/>
        <v>495</v>
      </c>
      <c r="N28" s="37">
        <f t="shared" si="6"/>
        <v>185</v>
      </c>
      <c r="O28" s="142">
        <f t="shared" si="6"/>
        <v>14</v>
      </c>
      <c r="P28" s="37">
        <f t="shared" si="6"/>
        <v>0</v>
      </c>
      <c r="Q28" s="35">
        <f t="shared" si="6"/>
        <v>1808</v>
      </c>
      <c r="R28" s="109">
        <f t="shared" si="6"/>
        <v>452</v>
      </c>
      <c r="S28" s="70">
        <f t="shared" si="1"/>
        <v>0.25</v>
      </c>
      <c r="T28" s="91"/>
    </row>
    <row r="29" spans="2:21" ht="23.25" customHeight="1" thickBot="1" x14ac:dyDescent="0.3">
      <c r="B29" s="188" t="s">
        <v>113</v>
      </c>
      <c r="C29" s="189"/>
      <c r="D29" s="189"/>
      <c r="E29" s="189"/>
      <c r="F29" s="189"/>
      <c r="G29" s="189"/>
      <c r="H29" s="189"/>
      <c r="I29" s="190"/>
      <c r="J29" s="190"/>
      <c r="K29" s="190"/>
      <c r="L29" s="190"/>
      <c r="M29" s="189"/>
      <c r="N29" s="189"/>
      <c r="O29" s="189"/>
      <c r="P29" s="189"/>
      <c r="Q29" s="189"/>
      <c r="R29" s="189"/>
      <c r="S29" s="189"/>
      <c r="T29" s="191"/>
    </row>
    <row r="30" spans="2:21" ht="23.25" customHeight="1" thickTop="1" thickBot="1" x14ac:dyDescent="0.3">
      <c r="B30" s="96"/>
      <c r="C30" s="94"/>
      <c r="D30" s="94"/>
      <c r="E30" s="95"/>
      <c r="F30" s="95"/>
      <c r="G30" s="131"/>
      <c r="H30" s="95"/>
      <c r="I30" s="95"/>
      <c r="J30" s="95"/>
      <c r="K30" s="122"/>
      <c r="L30" s="95"/>
      <c r="M30" s="95"/>
      <c r="N30" s="95"/>
      <c r="O30" s="95"/>
      <c r="P30" s="95"/>
      <c r="Q30" s="94"/>
      <c r="R30" s="94"/>
      <c r="S30" s="94"/>
      <c r="T30" s="96"/>
    </row>
    <row r="31" spans="2:21" ht="23.25" customHeight="1" thickTop="1" thickBot="1" x14ac:dyDescent="0.3">
      <c r="B31" s="184" t="s">
        <v>0</v>
      </c>
      <c r="C31" s="185" t="s">
        <v>1</v>
      </c>
      <c r="D31" s="171" t="s">
        <v>2</v>
      </c>
      <c r="E31" s="3" t="s">
        <v>99</v>
      </c>
      <c r="F31" s="4"/>
      <c r="G31" s="126"/>
      <c r="H31" s="5"/>
      <c r="I31" s="3" t="s">
        <v>100</v>
      </c>
      <c r="J31" s="4"/>
      <c r="K31" s="4"/>
      <c r="L31" s="6"/>
      <c r="M31" s="3" t="s">
        <v>101</v>
      </c>
      <c r="N31" s="5"/>
      <c r="O31" s="3" t="s">
        <v>102</v>
      </c>
      <c r="P31" s="5"/>
      <c r="Q31" s="178" t="s">
        <v>3</v>
      </c>
      <c r="R31" s="173" t="s">
        <v>118</v>
      </c>
      <c r="S31" s="180" t="s">
        <v>119</v>
      </c>
      <c r="T31" s="169" t="s">
        <v>59</v>
      </c>
    </row>
    <row r="32" spans="2:21" ht="23.25" customHeight="1" thickTop="1" x14ac:dyDescent="0.25">
      <c r="B32" s="178"/>
      <c r="C32" s="182"/>
      <c r="D32" s="172"/>
      <c r="E32" s="7" t="s">
        <v>4</v>
      </c>
      <c r="F32" s="8" t="s">
        <v>5</v>
      </c>
      <c r="G32" s="127" t="s">
        <v>128</v>
      </c>
      <c r="H32" s="8" t="s">
        <v>129</v>
      </c>
      <c r="I32" s="7" t="s">
        <v>4</v>
      </c>
      <c r="J32" s="8" t="s">
        <v>5</v>
      </c>
      <c r="K32" s="8" t="s">
        <v>128</v>
      </c>
      <c r="L32" s="8" t="s">
        <v>129</v>
      </c>
      <c r="M32" s="9" t="s">
        <v>4</v>
      </c>
      <c r="N32" s="10" t="s">
        <v>130</v>
      </c>
      <c r="O32" s="9" t="s">
        <v>4</v>
      </c>
      <c r="P32" s="10" t="s">
        <v>130</v>
      </c>
      <c r="Q32" s="179"/>
      <c r="R32" s="174"/>
      <c r="S32" s="181"/>
      <c r="T32" s="170"/>
    </row>
    <row r="33" spans="2:21" ht="23.25" customHeight="1" x14ac:dyDescent="0.25">
      <c r="B33" s="80">
        <v>6</v>
      </c>
      <c r="C33" s="81" t="s">
        <v>123</v>
      </c>
      <c r="D33" s="82" t="s">
        <v>30</v>
      </c>
      <c r="E33" s="60">
        <v>35</v>
      </c>
      <c r="F33" s="61">
        <v>44</v>
      </c>
      <c r="G33" s="132">
        <v>15</v>
      </c>
      <c r="H33" s="83">
        <v>11</v>
      </c>
      <c r="I33" s="11">
        <v>38</v>
      </c>
      <c r="J33" s="14">
        <v>0</v>
      </c>
      <c r="K33" s="15">
        <v>12</v>
      </c>
      <c r="L33" s="13">
        <v>0</v>
      </c>
      <c r="M33" s="145">
        <v>50</v>
      </c>
      <c r="N33" s="84">
        <v>16</v>
      </c>
      <c r="O33" s="85">
        <v>2</v>
      </c>
      <c r="P33" s="86">
        <v>0</v>
      </c>
      <c r="Q33" s="124">
        <f>E33+F33+I33+J33+M33+O33</f>
        <v>169</v>
      </c>
      <c r="R33" s="123">
        <f t="shared" ref="R33:R40" si="7">G33+H33+K33+L33+N33+P33</f>
        <v>54</v>
      </c>
      <c r="S33" s="106">
        <f t="shared" ref="S33:S43" si="8">R33/Q33</f>
        <v>0.31952662721893493</v>
      </c>
      <c r="T33" s="79" t="s">
        <v>77</v>
      </c>
    </row>
    <row r="34" spans="2:21" ht="23.25" customHeight="1" x14ac:dyDescent="0.25">
      <c r="B34" s="202"/>
      <c r="C34" s="20" t="s">
        <v>31</v>
      </c>
      <c r="D34" s="21" t="s">
        <v>30</v>
      </c>
      <c r="E34" s="39">
        <v>28</v>
      </c>
      <c r="F34" s="40">
        <v>31</v>
      </c>
      <c r="G34" s="128">
        <v>13</v>
      </c>
      <c r="H34" s="42">
        <v>20</v>
      </c>
      <c r="I34" s="19">
        <v>62</v>
      </c>
      <c r="J34" s="22">
        <v>1</v>
      </c>
      <c r="K34" s="23">
        <v>30</v>
      </c>
      <c r="L34" s="21">
        <v>0</v>
      </c>
      <c r="M34" s="24">
        <v>68</v>
      </c>
      <c r="N34" s="21">
        <v>37</v>
      </c>
      <c r="O34" s="19">
        <v>0</v>
      </c>
      <c r="P34" s="32">
        <v>0</v>
      </c>
      <c r="Q34" s="124">
        <f t="shared" ref="Q34:Q40" si="9">E34+F34+I34+J34+M34+O34</f>
        <v>190</v>
      </c>
      <c r="R34" s="164">
        <f t="shared" si="7"/>
        <v>100</v>
      </c>
      <c r="S34" s="106">
        <f t="shared" si="8"/>
        <v>0.52631578947368418</v>
      </c>
      <c r="T34" s="74" t="s">
        <v>78</v>
      </c>
    </row>
    <row r="35" spans="2:21" ht="23.25" customHeight="1" x14ac:dyDescent="0.25">
      <c r="B35" s="202"/>
      <c r="C35" s="20" t="s">
        <v>32</v>
      </c>
      <c r="D35" s="21" t="s">
        <v>30</v>
      </c>
      <c r="E35" s="39">
        <v>7</v>
      </c>
      <c r="F35" s="41">
        <v>10</v>
      </c>
      <c r="G35" s="128">
        <v>6</v>
      </c>
      <c r="H35" s="42">
        <v>7</v>
      </c>
      <c r="I35" s="19">
        <v>35</v>
      </c>
      <c r="J35" s="22">
        <v>0</v>
      </c>
      <c r="K35" s="23">
        <v>11</v>
      </c>
      <c r="L35" s="21">
        <v>0</v>
      </c>
      <c r="M35" s="24">
        <v>15</v>
      </c>
      <c r="N35" s="21">
        <v>5</v>
      </c>
      <c r="O35" s="19">
        <v>1</v>
      </c>
      <c r="P35" s="32">
        <v>0</v>
      </c>
      <c r="Q35" s="124">
        <f t="shared" si="9"/>
        <v>68</v>
      </c>
      <c r="R35" s="123">
        <f t="shared" si="7"/>
        <v>29</v>
      </c>
      <c r="S35" s="106">
        <f t="shared" si="8"/>
        <v>0.4264705882352941</v>
      </c>
      <c r="T35" s="74" t="s">
        <v>79</v>
      </c>
    </row>
    <row r="36" spans="2:21" ht="23.25" customHeight="1" x14ac:dyDescent="0.25">
      <c r="B36" s="202"/>
      <c r="C36" s="20" t="s">
        <v>33</v>
      </c>
      <c r="D36" s="21" t="s">
        <v>34</v>
      </c>
      <c r="E36" s="39">
        <v>16</v>
      </c>
      <c r="F36" s="41">
        <v>54</v>
      </c>
      <c r="G36" s="128">
        <v>10</v>
      </c>
      <c r="H36" s="42">
        <v>41</v>
      </c>
      <c r="I36" s="19">
        <v>90</v>
      </c>
      <c r="J36" s="22">
        <v>3</v>
      </c>
      <c r="K36" s="23">
        <v>44</v>
      </c>
      <c r="L36" s="21">
        <v>1</v>
      </c>
      <c r="M36" s="24">
        <v>92</v>
      </c>
      <c r="N36" s="21">
        <v>48</v>
      </c>
      <c r="O36" s="19">
        <v>6</v>
      </c>
      <c r="P36" s="32">
        <v>5</v>
      </c>
      <c r="Q36" s="124">
        <f t="shared" si="9"/>
        <v>261</v>
      </c>
      <c r="R36" s="123">
        <f t="shared" si="7"/>
        <v>149</v>
      </c>
      <c r="S36" s="106">
        <f t="shared" si="8"/>
        <v>0.57088122605363989</v>
      </c>
      <c r="T36" s="74" t="s">
        <v>125</v>
      </c>
      <c r="U36" t="s">
        <v>126</v>
      </c>
    </row>
    <row r="37" spans="2:21" ht="23.25" customHeight="1" x14ac:dyDescent="0.25">
      <c r="B37" s="11">
        <v>7</v>
      </c>
      <c r="C37" s="12" t="s">
        <v>35</v>
      </c>
      <c r="D37" s="13" t="s">
        <v>36</v>
      </c>
      <c r="E37" s="44">
        <v>33</v>
      </c>
      <c r="F37" s="45">
        <v>30</v>
      </c>
      <c r="G37" s="129">
        <f>6+1</f>
        <v>7</v>
      </c>
      <c r="H37" s="46">
        <v>14</v>
      </c>
      <c r="I37" s="11">
        <v>70</v>
      </c>
      <c r="J37" s="14">
        <v>1</v>
      </c>
      <c r="K37" s="15">
        <v>12</v>
      </c>
      <c r="L37" s="13">
        <v>1</v>
      </c>
      <c r="M37" s="141">
        <v>63</v>
      </c>
      <c r="N37" s="18">
        <v>22</v>
      </c>
      <c r="O37" s="47">
        <v>6</v>
      </c>
      <c r="P37" s="48">
        <v>0</v>
      </c>
      <c r="Q37" s="124">
        <f t="shared" si="9"/>
        <v>203</v>
      </c>
      <c r="R37" s="123">
        <f t="shared" si="7"/>
        <v>56</v>
      </c>
      <c r="S37" s="106">
        <f t="shared" si="8"/>
        <v>0.27586206896551724</v>
      </c>
      <c r="T37" s="71" t="s">
        <v>80</v>
      </c>
    </row>
    <row r="38" spans="2:21" ht="23.25" customHeight="1" x14ac:dyDescent="0.25">
      <c r="B38" s="11">
        <v>8</v>
      </c>
      <c r="C38" s="12" t="s">
        <v>124</v>
      </c>
      <c r="D38" s="13" t="s">
        <v>30</v>
      </c>
      <c r="E38" s="11">
        <v>10</v>
      </c>
      <c r="F38" s="14">
        <v>2</v>
      </c>
      <c r="G38" s="129">
        <v>4</v>
      </c>
      <c r="H38" s="46">
        <v>0</v>
      </c>
      <c r="I38" s="11">
        <v>5</v>
      </c>
      <c r="J38" s="14">
        <v>0</v>
      </c>
      <c r="K38" s="15">
        <v>0</v>
      </c>
      <c r="L38" s="13">
        <v>0</v>
      </c>
      <c r="M38" s="141">
        <v>11</v>
      </c>
      <c r="N38" s="18">
        <v>1</v>
      </c>
      <c r="O38" s="47">
        <v>0</v>
      </c>
      <c r="P38" s="48">
        <v>0</v>
      </c>
      <c r="Q38" s="124">
        <f t="shared" si="9"/>
        <v>28</v>
      </c>
      <c r="R38" s="164">
        <f t="shared" si="7"/>
        <v>5</v>
      </c>
      <c r="S38" s="106">
        <f t="shared" si="8"/>
        <v>0.17857142857142858</v>
      </c>
      <c r="T38" s="71" t="s">
        <v>81</v>
      </c>
    </row>
    <row r="39" spans="2:21" ht="23.25" customHeight="1" x14ac:dyDescent="0.25">
      <c r="B39" s="19"/>
      <c r="C39" s="20" t="s">
        <v>37</v>
      </c>
      <c r="D39" s="21" t="s">
        <v>30</v>
      </c>
      <c r="E39" s="19">
        <v>14</v>
      </c>
      <c r="F39" s="22">
        <v>5</v>
      </c>
      <c r="G39" s="128">
        <v>5</v>
      </c>
      <c r="H39" s="42">
        <v>4</v>
      </c>
      <c r="I39" s="19">
        <v>31</v>
      </c>
      <c r="J39" s="22">
        <v>2</v>
      </c>
      <c r="K39" s="23">
        <v>14</v>
      </c>
      <c r="L39" s="21">
        <v>0</v>
      </c>
      <c r="M39" s="24">
        <v>38</v>
      </c>
      <c r="N39" s="21">
        <v>24</v>
      </c>
      <c r="O39" s="19">
        <v>4</v>
      </c>
      <c r="P39" s="32">
        <v>1</v>
      </c>
      <c r="Q39" s="124">
        <f t="shared" si="9"/>
        <v>94</v>
      </c>
      <c r="R39" s="123">
        <f t="shared" si="7"/>
        <v>48</v>
      </c>
      <c r="S39" s="106">
        <f t="shared" si="8"/>
        <v>0.51063829787234039</v>
      </c>
      <c r="T39" s="97" t="s">
        <v>82</v>
      </c>
    </row>
    <row r="40" spans="2:21" ht="23.25" customHeight="1" x14ac:dyDescent="0.25">
      <c r="B40" s="11"/>
      <c r="C40" s="26" t="s">
        <v>116</v>
      </c>
      <c r="D40" s="13" t="s">
        <v>103</v>
      </c>
      <c r="E40" s="50">
        <v>0</v>
      </c>
      <c r="F40" s="45">
        <v>0</v>
      </c>
      <c r="G40" s="130">
        <v>0</v>
      </c>
      <c r="H40" s="51">
        <v>0</v>
      </c>
      <c r="I40" s="11">
        <v>1</v>
      </c>
      <c r="J40" s="14">
        <v>0</v>
      </c>
      <c r="K40" s="15">
        <v>1</v>
      </c>
      <c r="L40" s="13">
        <v>0</v>
      </c>
      <c r="M40" s="16">
        <v>5</v>
      </c>
      <c r="N40" s="13">
        <v>0</v>
      </c>
      <c r="O40" s="11">
        <v>0</v>
      </c>
      <c r="P40" s="29">
        <v>0</v>
      </c>
      <c r="Q40" s="124">
        <f t="shared" si="9"/>
        <v>6</v>
      </c>
      <c r="R40" s="123">
        <f t="shared" si="7"/>
        <v>1</v>
      </c>
      <c r="S40" s="106">
        <f t="shared" si="8"/>
        <v>0.16666666666666666</v>
      </c>
      <c r="T40" s="99" t="s">
        <v>104</v>
      </c>
      <c r="U40" s="1" t="s">
        <v>91</v>
      </c>
    </row>
    <row r="41" spans="2:21" ht="23.25" customHeight="1" x14ac:dyDescent="0.25">
      <c r="B41" s="28"/>
      <c r="C41" s="26" t="s">
        <v>27</v>
      </c>
      <c r="D41" s="49"/>
      <c r="E41" s="50">
        <f>E33+E37+E38+E40</f>
        <v>78</v>
      </c>
      <c r="F41" s="50">
        <f t="shared" ref="F41:P41" si="10">F33+F37+F38+F40</f>
        <v>76</v>
      </c>
      <c r="G41" s="50">
        <f t="shared" si="10"/>
        <v>26</v>
      </c>
      <c r="H41" s="25">
        <f t="shared" si="10"/>
        <v>25</v>
      </c>
      <c r="I41" s="44">
        <f t="shared" si="10"/>
        <v>114</v>
      </c>
      <c r="J41" s="45">
        <f t="shared" si="10"/>
        <v>1</v>
      </c>
      <c r="K41" s="46">
        <f t="shared" si="10"/>
        <v>25</v>
      </c>
      <c r="L41" s="25">
        <f t="shared" si="10"/>
        <v>1</v>
      </c>
      <c r="M41" s="51">
        <f t="shared" si="10"/>
        <v>129</v>
      </c>
      <c r="N41" s="50">
        <f t="shared" si="10"/>
        <v>39</v>
      </c>
      <c r="O41" s="50">
        <f t="shared" si="10"/>
        <v>8</v>
      </c>
      <c r="P41" s="50">
        <f t="shared" si="10"/>
        <v>0</v>
      </c>
      <c r="Q41" s="27">
        <f>E41+F41+I41+J41+M41+O41</f>
        <v>406</v>
      </c>
      <c r="R41" s="107">
        <f>H41+L41+N41+P41+G41+K41</f>
        <v>116</v>
      </c>
      <c r="S41" s="106">
        <f t="shared" si="8"/>
        <v>0.2857142857142857</v>
      </c>
      <c r="T41" s="73"/>
    </row>
    <row r="42" spans="2:21" ht="23.25" customHeight="1" x14ac:dyDescent="0.25">
      <c r="B42" s="30"/>
      <c r="C42" s="31" t="s">
        <v>28</v>
      </c>
      <c r="D42" s="52"/>
      <c r="E42" s="43">
        <f>E34+E35+E36+E39</f>
        <v>65</v>
      </c>
      <c r="F42" s="41">
        <f>F34+F35+F36+F39</f>
        <v>100</v>
      </c>
      <c r="G42" s="41">
        <f>G34+G35+G36+G39</f>
        <v>34</v>
      </c>
      <c r="H42" s="41">
        <f t="shared" ref="H42" si="11">H34+H35+H36+H39</f>
        <v>72</v>
      </c>
      <c r="I42" s="39">
        <f>I34+I35+I36+I39</f>
        <v>218</v>
      </c>
      <c r="J42" s="41">
        <f>J34+J35+J36+J39</f>
        <v>6</v>
      </c>
      <c r="K42" s="42">
        <f>K34+K35+K36+K39</f>
        <v>99</v>
      </c>
      <c r="L42" s="143">
        <f t="shared" ref="L42" si="12">L34+L35+L36+L39</f>
        <v>1</v>
      </c>
      <c r="M42" s="42">
        <f>M34+M35+M36+M39</f>
        <v>213</v>
      </c>
      <c r="N42" s="41">
        <f>N34+N35+N36+N39</f>
        <v>114</v>
      </c>
      <c r="O42" s="41">
        <f>O34+O35+O36+O39</f>
        <v>11</v>
      </c>
      <c r="P42" s="41">
        <f>P34+P35+P36+P39</f>
        <v>6</v>
      </c>
      <c r="Q42" s="105">
        <f>E42+F42+I42+J42+M42+O42</f>
        <v>613</v>
      </c>
      <c r="R42" s="108">
        <f>H42+L42+N42+P42+K42+G42</f>
        <v>326</v>
      </c>
      <c r="S42" s="111">
        <f t="shared" si="8"/>
        <v>0.53181076672104399</v>
      </c>
      <c r="T42" s="92"/>
    </row>
    <row r="43" spans="2:21" ht="23.25" customHeight="1" thickBot="1" x14ac:dyDescent="0.3">
      <c r="B43" s="33"/>
      <c r="C43" s="53" t="s">
        <v>38</v>
      </c>
      <c r="D43" s="34"/>
      <c r="E43" s="54">
        <f>E41+E42</f>
        <v>143</v>
      </c>
      <c r="F43" s="55">
        <f>F41+F42</f>
        <v>176</v>
      </c>
      <c r="G43" s="55">
        <f>G41+G42</f>
        <v>60</v>
      </c>
      <c r="H43" s="55">
        <f t="shared" ref="H43:P43" si="13">H41+H42</f>
        <v>97</v>
      </c>
      <c r="I43" s="54">
        <f t="shared" si="13"/>
        <v>332</v>
      </c>
      <c r="J43" s="55">
        <f t="shared" si="13"/>
        <v>7</v>
      </c>
      <c r="K43" s="134">
        <f t="shared" si="13"/>
        <v>124</v>
      </c>
      <c r="L43" s="144">
        <f t="shared" si="13"/>
        <v>2</v>
      </c>
      <c r="M43" s="134">
        <f t="shared" si="13"/>
        <v>342</v>
      </c>
      <c r="N43" s="56">
        <f t="shared" si="13"/>
        <v>153</v>
      </c>
      <c r="O43" s="56">
        <f t="shared" si="13"/>
        <v>19</v>
      </c>
      <c r="P43" s="56">
        <f t="shared" si="13"/>
        <v>6</v>
      </c>
      <c r="Q43" s="35">
        <f>Q41+Q42</f>
        <v>1019</v>
      </c>
      <c r="R43" s="109">
        <f>R41+R42</f>
        <v>442</v>
      </c>
      <c r="S43" s="112">
        <f t="shared" si="8"/>
        <v>0.4337585868498528</v>
      </c>
      <c r="T43" s="93"/>
    </row>
    <row r="44" spans="2:21" ht="23.25" customHeight="1" thickTop="1" thickBot="1" x14ac:dyDescent="0.3">
      <c r="B44" s="199" t="s">
        <v>111</v>
      </c>
      <c r="C44" s="200"/>
      <c r="D44" s="200"/>
      <c r="E44" s="200"/>
      <c r="F44" s="200"/>
      <c r="G44" s="200"/>
      <c r="H44" s="200"/>
      <c r="I44" s="190"/>
      <c r="J44" s="190"/>
      <c r="K44" s="190"/>
      <c r="L44" s="190"/>
      <c r="M44" s="200"/>
      <c r="N44" s="200"/>
      <c r="O44" s="200"/>
      <c r="P44" s="200"/>
      <c r="Q44" s="200"/>
      <c r="R44" s="200"/>
      <c r="S44" s="200"/>
      <c r="T44" s="201"/>
    </row>
    <row r="45" spans="2:21" ht="23.25" customHeight="1" thickTop="1" thickBot="1" x14ac:dyDescent="0.3">
      <c r="B45" s="96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</row>
    <row r="46" spans="2:21" ht="23.25" customHeight="1" thickTop="1" thickBot="1" x14ac:dyDescent="0.3">
      <c r="B46" s="184" t="s">
        <v>0</v>
      </c>
      <c r="C46" s="185" t="s">
        <v>1</v>
      </c>
      <c r="D46" s="171" t="s">
        <v>2</v>
      </c>
      <c r="E46" s="3" t="s">
        <v>105</v>
      </c>
      <c r="F46" s="4"/>
      <c r="G46" s="126"/>
      <c r="H46" s="5"/>
      <c r="I46" s="3" t="s">
        <v>94</v>
      </c>
      <c r="J46" s="4"/>
      <c r="K46" s="4"/>
      <c r="L46" s="6"/>
      <c r="M46" s="3" t="s">
        <v>106</v>
      </c>
      <c r="N46" s="5"/>
      <c r="O46" s="3" t="s">
        <v>96</v>
      </c>
      <c r="P46" s="5"/>
      <c r="Q46" s="178" t="s">
        <v>3</v>
      </c>
      <c r="R46" s="173" t="s">
        <v>118</v>
      </c>
      <c r="S46" s="180" t="s">
        <v>120</v>
      </c>
      <c r="T46" s="169" t="s">
        <v>59</v>
      </c>
    </row>
    <row r="47" spans="2:21" ht="23.25" customHeight="1" thickTop="1" x14ac:dyDescent="0.25">
      <c r="B47" s="178"/>
      <c r="C47" s="182"/>
      <c r="D47" s="172"/>
      <c r="E47" s="7" t="s">
        <v>4</v>
      </c>
      <c r="F47" s="8" t="s">
        <v>5</v>
      </c>
      <c r="G47" s="127" t="s">
        <v>128</v>
      </c>
      <c r="H47" s="8" t="s">
        <v>129</v>
      </c>
      <c r="I47" s="7" t="s">
        <v>4</v>
      </c>
      <c r="J47" s="8" t="s">
        <v>5</v>
      </c>
      <c r="K47" s="8" t="s">
        <v>128</v>
      </c>
      <c r="L47" s="8" t="s">
        <v>129</v>
      </c>
      <c r="M47" s="9" t="s">
        <v>4</v>
      </c>
      <c r="N47" s="10" t="s">
        <v>130</v>
      </c>
      <c r="O47" s="9" t="s">
        <v>4</v>
      </c>
      <c r="P47" s="10" t="s">
        <v>130</v>
      </c>
      <c r="Q47" s="179"/>
      <c r="R47" s="174"/>
      <c r="S47" s="181"/>
      <c r="T47" s="170"/>
    </row>
    <row r="48" spans="2:21" ht="23.25" customHeight="1" x14ac:dyDescent="0.25">
      <c r="B48" s="80">
        <v>9</v>
      </c>
      <c r="C48" s="165" t="s">
        <v>39</v>
      </c>
      <c r="D48" s="98" t="s">
        <v>40</v>
      </c>
      <c r="E48" s="44">
        <v>16</v>
      </c>
      <c r="F48" s="45">
        <v>47</v>
      </c>
      <c r="G48" s="130">
        <v>0</v>
      </c>
      <c r="H48" s="25">
        <v>3</v>
      </c>
      <c r="I48" s="11">
        <v>53</v>
      </c>
      <c r="J48" s="14">
        <v>3</v>
      </c>
      <c r="K48" s="14">
        <v>1</v>
      </c>
      <c r="L48" s="13">
        <v>0</v>
      </c>
      <c r="M48" s="47">
        <v>33</v>
      </c>
      <c r="N48" s="18">
        <v>0</v>
      </c>
      <c r="O48" s="47">
        <v>1</v>
      </c>
      <c r="P48" s="18">
        <v>0</v>
      </c>
      <c r="Q48" s="124">
        <f>E48+F48+I48+J48+M48+O48</f>
        <v>153</v>
      </c>
      <c r="R48" s="164">
        <f t="shared" ref="R48:R61" si="14">G48+H48+K48+L48+N48+P48</f>
        <v>4</v>
      </c>
      <c r="S48" s="106">
        <f t="shared" ref="S48:S60" si="15">R48/Q48</f>
        <v>2.6143790849673203E-2</v>
      </c>
      <c r="T48" s="71" t="s">
        <v>83</v>
      </c>
    </row>
    <row r="49" spans="2:20" ht="23.25" customHeight="1" x14ac:dyDescent="0.25">
      <c r="B49" s="19"/>
      <c r="C49" s="166" t="s">
        <v>41</v>
      </c>
      <c r="D49" s="57" t="s">
        <v>40</v>
      </c>
      <c r="E49" s="39">
        <v>8</v>
      </c>
      <c r="F49" s="41">
        <v>34</v>
      </c>
      <c r="G49" s="133">
        <v>0</v>
      </c>
      <c r="H49" s="143">
        <v>0</v>
      </c>
      <c r="I49" s="19">
        <v>48</v>
      </c>
      <c r="J49" s="22">
        <v>12</v>
      </c>
      <c r="K49" s="22">
        <v>2</v>
      </c>
      <c r="L49" s="21">
        <v>0</v>
      </c>
      <c r="M49" s="19">
        <v>72</v>
      </c>
      <c r="N49" s="21">
        <v>5</v>
      </c>
      <c r="O49" s="19">
        <v>2</v>
      </c>
      <c r="P49" s="21">
        <v>0</v>
      </c>
      <c r="Q49" s="124">
        <f t="shared" ref="Q49:Q60" si="16">E49+F49+I49+J49+M49+O49</f>
        <v>176</v>
      </c>
      <c r="R49" s="123">
        <f t="shared" si="14"/>
        <v>7</v>
      </c>
      <c r="S49" s="106">
        <f t="shared" si="15"/>
        <v>3.9772727272727272E-2</v>
      </c>
      <c r="T49" s="75" t="s">
        <v>83</v>
      </c>
    </row>
    <row r="50" spans="2:20" ht="23.25" customHeight="1" x14ac:dyDescent="0.25">
      <c r="B50" s="11">
        <v>10</v>
      </c>
      <c r="C50" s="12" t="s">
        <v>42</v>
      </c>
      <c r="D50" s="13" t="s">
        <v>40</v>
      </c>
      <c r="E50" s="44">
        <v>19</v>
      </c>
      <c r="F50" s="45">
        <v>9</v>
      </c>
      <c r="G50" s="130">
        <v>15</v>
      </c>
      <c r="H50" s="25">
        <v>4</v>
      </c>
      <c r="I50" s="11">
        <v>2</v>
      </c>
      <c r="J50" s="14">
        <v>0</v>
      </c>
      <c r="K50" s="14">
        <v>1</v>
      </c>
      <c r="L50" s="13">
        <v>0</v>
      </c>
      <c r="M50" s="47">
        <v>5</v>
      </c>
      <c r="N50" s="18">
        <v>1</v>
      </c>
      <c r="O50" s="47">
        <v>0</v>
      </c>
      <c r="P50" s="18">
        <v>0</v>
      </c>
      <c r="Q50" s="124">
        <f t="shared" si="16"/>
        <v>35</v>
      </c>
      <c r="R50" s="123">
        <f t="shared" si="14"/>
        <v>21</v>
      </c>
      <c r="S50" s="106">
        <f t="shared" si="15"/>
        <v>0.6</v>
      </c>
      <c r="T50" s="71" t="s">
        <v>84</v>
      </c>
    </row>
    <row r="51" spans="2:20" ht="23.25" customHeight="1" x14ac:dyDescent="0.25">
      <c r="B51" s="19"/>
      <c r="C51" s="20" t="s">
        <v>43</v>
      </c>
      <c r="D51" s="21" t="s">
        <v>40</v>
      </c>
      <c r="E51" s="39">
        <v>8</v>
      </c>
      <c r="F51" s="41">
        <v>1</v>
      </c>
      <c r="G51" s="133">
        <v>2</v>
      </c>
      <c r="H51" s="143">
        <v>0</v>
      </c>
      <c r="I51" s="19">
        <v>13</v>
      </c>
      <c r="J51" s="22">
        <v>0</v>
      </c>
      <c r="K51" s="22">
        <v>9</v>
      </c>
      <c r="L51" s="21">
        <v>0</v>
      </c>
      <c r="M51" s="19">
        <v>32</v>
      </c>
      <c r="N51" s="21">
        <v>31</v>
      </c>
      <c r="O51" s="19">
        <v>0</v>
      </c>
      <c r="P51" s="21">
        <v>0</v>
      </c>
      <c r="Q51" s="124">
        <f t="shared" si="16"/>
        <v>54</v>
      </c>
      <c r="R51" s="123">
        <f t="shared" si="14"/>
        <v>42</v>
      </c>
      <c r="S51" s="106">
        <f t="shared" si="15"/>
        <v>0.77777777777777779</v>
      </c>
      <c r="T51" s="75" t="s">
        <v>84</v>
      </c>
    </row>
    <row r="52" spans="2:20" ht="23.25" customHeight="1" x14ac:dyDescent="0.25">
      <c r="B52" s="11">
        <v>11</v>
      </c>
      <c r="C52" s="12" t="s">
        <v>44</v>
      </c>
      <c r="D52" s="13" t="s">
        <v>40</v>
      </c>
      <c r="E52" s="44">
        <v>4</v>
      </c>
      <c r="F52" s="45">
        <v>2</v>
      </c>
      <c r="G52" s="130">
        <v>1</v>
      </c>
      <c r="H52" s="25">
        <v>1</v>
      </c>
      <c r="I52" s="11">
        <v>16</v>
      </c>
      <c r="J52" s="14">
        <v>0</v>
      </c>
      <c r="K52" s="14">
        <v>1</v>
      </c>
      <c r="L52" s="13">
        <v>0</v>
      </c>
      <c r="M52" s="47">
        <v>16</v>
      </c>
      <c r="N52" s="18">
        <v>3</v>
      </c>
      <c r="O52" s="47">
        <v>1</v>
      </c>
      <c r="P52" s="18">
        <v>0</v>
      </c>
      <c r="Q52" s="124">
        <f t="shared" si="16"/>
        <v>39</v>
      </c>
      <c r="R52" s="123">
        <f t="shared" si="14"/>
        <v>6</v>
      </c>
      <c r="S52" s="106">
        <f t="shared" si="15"/>
        <v>0.15384615384615385</v>
      </c>
      <c r="T52" s="71" t="s">
        <v>85</v>
      </c>
    </row>
    <row r="53" spans="2:20" ht="23.25" customHeight="1" x14ac:dyDescent="0.25">
      <c r="B53" s="19"/>
      <c r="C53" s="20" t="s">
        <v>45</v>
      </c>
      <c r="D53" s="21" t="s">
        <v>40</v>
      </c>
      <c r="E53" s="39">
        <v>2</v>
      </c>
      <c r="F53" s="41">
        <v>3</v>
      </c>
      <c r="G53" s="133">
        <v>0</v>
      </c>
      <c r="H53" s="143">
        <v>1</v>
      </c>
      <c r="I53" s="19">
        <v>14</v>
      </c>
      <c r="J53" s="22">
        <v>0</v>
      </c>
      <c r="K53" s="22">
        <v>1</v>
      </c>
      <c r="L53" s="21">
        <v>0</v>
      </c>
      <c r="M53" s="19">
        <v>17</v>
      </c>
      <c r="N53" s="21">
        <v>2</v>
      </c>
      <c r="O53" s="19">
        <v>0</v>
      </c>
      <c r="P53" s="21">
        <v>0</v>
      </c>
      <c r="Q53" s="124">
        <f t="shared" si="16"/>
        <v>36</v>
      </c>
      <c r="R53" s="123">
        <f t="shared" si="14"/>
        <v>4</v>
      </c>
      <c r="S53" s="106">
        <f t="shared" si="15"/>
        <v>0.1111111111111111</v>
      </c>
      <c r="T53" s="75" t="s">
        <v>85</v>
      </c>
    </row>
    <row r="54" spans="2:20" ht="23.25" customHeight="1" x14ac:dyDescent="0.25">
      <c r="B54" s="11">
        <v>12</v>
      </c>
      <c r="C54" s="167" t="s">
        <v>46</v>
      </c>
      <c r="D54" s="13" t="s">
        <v>47</v>
      </c>
      <c r="E54" s="44">
        <v>24</v>
      </c>
      <c r="F54" s="45">
        <v>1</v>
      </c>
      <c r="G54" s="130">
        <v>0</v>
      </c>
      <c r="H54" s="25">
        <v>0</v>
      </c>
      <c r="I54" s="11">
        <v>9</v>
      </c>
      <c r="J54" s="14">
        <v>0</v>
      </c>
      <c r="K54" s="14">
        <v>1</v>
      </c>
      <c r="L54" s="13">
        <v>0</v>
      </c>
      <c r="M54" s="11">
        <v>5</v>
      </c>
      <c r="N54" s="13">
        <v>1</v>
      </c>
      <c r="O54" s="47">
        <v>0</v>
      </c>
      <c r="P54" s="18">
        <v>0</v>
      </c>
      <c r="Q54" s="124">
        <f t="shared" si="16"/>
        <v>39</v>
      </c>
      <c r="R54" s="123">
        <f t="shared" si="14"/>
        <v>2</v>
      </c>
      <c r="S54" s="106">
        <f t="shared" si="15"/>
        <v>5.128205128205128E-2</v>
      </c>
      <c r="T54" s="71" t="s">
        <v>86</v>
      </c>
    </row>
    <row r="55" spans="2:20" ht="23.25" customHeight="1" x14ac:dyDescent="0.25">
      <c r="B55" s="19"/>
      <c r="C55" s="20" t="s">
        <v>131</v>
      </c>
      <c r="D55" s="21" t="s">
        <v>47</v>
      </c>
      <c r="E55" s="39">
        <v>3</v>
      </c>
      <c r="F55" s="41">
        <v>1</v>
      </c>
      <c r="G55" s="133">
        <v>3</v>
      </c>
      <c r="H55" s="143">
        <v>1</v>
      </c>
      <c r="I55" s="19">
        <v>17</v>
      </c>
      <c r="J55" s="22">
        <v>0</v>
      </c>
      <c r="K55" s="22">
        <v>1</v>
      </c>
      <c r="L55" s="21">
        <v>0</v>
      </c>
      <c r="M55" s="19">
        <v>6</v>
      </c>
      <c r="N55" s="21">
        <v>0</v>
      </c>
      <c r="O55" s="19">
        <v>0</v>
      </c>
      <c r="P55" s="21">
        <v>0</v>
      </c>
      <c r="Q55" s="124">
        <f t="shared" si="16"/>
        <v>27</v>
      </c>
      <c r="R55" s="123">
        <f t="shared" si="14"/>
        <v>5</v>
      </c>
      <c r="S55" s="106">
        <f t="shared" si="15"/>
        <v>0.18518518518518517</v>
      </c>
      <c r="T55" s="75" t="s">
        <v>86</v>
      </c>
    </row>
    <row r="56" spans="2:20" ht="23.25" customHeight="1" x14ac:dyDescent="0.25">
      <c r="B56" s="19" t="s">
        <v>23</v>
      </c>
      <c r="C56" s="20" t="s">
        <v>48</v>
      </c>
      <c r="D56" s="21" t="s">
        <v>47</v>
      </c>
      <c r="E56" s="39">
        <v>6</v>
      </c>
      <c r="F56" s="41">
        <v>0</v>
      </c>
      <c r="G56" s="133">
        <v>6</v>
      </c>
      <c r="H56" s="143">
        <v>0</v>
      </c>
      <c r="I56" s="19">
        <v>45</v>
      </c>
      <c r="J56" s="22">
        <v>2</v>
      </c>
      <c r="K56" s="22">
        <v>14</v>
      </c>
      <c r="L56" s="21">
        <v>1</v>
      </c>
      <c r="M56" s="19">
        <v>14</v>
      </c>
      <c r="N56" s="21">
        <v>8</v>
      </c>
      <c r="O56" s="19">
        <v>0</v>
      </c>
      <c r="P56" s="21">
        <v>0</v>
      </c>
      <c r="Q56" s="124">
        <f t="shared" si="16"/>
        <v>67</v>
      </c>
      <c r="R56" s="123">
        <f t="shared" si="14"/>
        <v>29</v>
      </c>
      <c r="S56" s="106">
        <f t="shared" si="15"/>
        <v>0.43283582089552236</v>
      </c>
      <c r="T56" s="75" t="s">
        <v>87</v>
      </c>
    </row>
    <row r="57" spans="2:20" ht="23.25" customHeight="1" x14ac:dyDescent="0.25">
      <c r="B57" s="19" t="s">
        <v>23</v>
      </c>
      <c r="C57" s="20" t="s">
        <v>49</v>
      </c>
      <c r="D57" s="21" t="s">
        <v>50</v>
      </c>
      <c r="E57" s="39">
        <v>24</v>
      </c>
      <c r="F57" s="41">
        <v>100</v>
      </c>
      <c r="G57" s="133">
        <v>9</v>
      </c>
      <c r="H57" s="143">
        <v>20</v>
      </c>
      <c r="I57" s="19">
        <v>62</v>
      </c>
      <c r="J57" s="22">
        <v>5</v>
      </c>
      <c r="K57" s="22">
        <v>10</v>
      </c>
      <c r="L57" s="21">
        <v>3</v>
      </c>
      <c r="M57" s="19">
        <v>36</v>
      </c>
      <c r="N57" s="21">
        <v>9</v>
      </c>
      <c r="O57" s="19">
        <v>4</v>
      </c>
      <c r="P57" s="21">
        <v>0</v>
      </c>
      <c r="Q57" s="124">
        <f t="shared" si="16"/>
        <v>231</v>
      </c>
      <c r="R57" s="123">
        <f t="shared" si="14"/>
        <v>51</v>
      </c>
      <c r="S57" s="106">
        <f t="shared" si="15"/>
        <v>0.22077922077922077</v>
      </c>
      <c r="T57" s="97" t="s">
        <v>88</v>
      </c>
    </row>
    <row r="58" spans="2:20" ht="23.25" customHeight="1" x14ac:dyDescent="0.25">
      <c r="B58" s="19" t="s">
        <v>23</v>
      </c>
      <c r="C58" s="20" t="s">
        <v>51</v>
      </c>
      <c r="D58" s="21" t="s">
        <v>47</v>
      </c>
      <c r="E58" s="39">
        <v>13</v>
      </c>
      <c r="F58" s="41">
        <v>1</v>
      </c>
      <c r="G58" s="133">
        <v>13</v>
      </c>
      <c r="H58" s="143">
        <v>1</v>
      </c>
      <c r="I58" s="19">
        <v>26</v>
      </c>
      <c r="J58" s="22">
        <v>0</v>
      </c>
      <c r="K58" s="22">
        <v>23</v>
      </c>
      <c r="L58" s="21">
        <v>0</v>
      </c>
      <c r="M58" s="19">
        <v>18</v>
      </c>
      <c r="N58" s="21">
        <v>8</v>
      </c>
      <c r="O58" s="19">
        <v>1</v>
      </c>
      <c r="P58" s="21">
        <v>1</v>
      </c>
      <c r="Q58" s="124">
        <f t="shared" si="16"/>
        <v>59</v>
      </c>
      <c r="R58" s="123">
        <f t="shared" si="14"/>
        <v>46</v>
      </c>
      <c r="S58" s="106">
        <f t="shared" si="15"/>
        <v>0.77966101694915257</v>
      </c>
      <c r="T58" s="74" t="s">
        <v>89</v>
      </c>
    </row>
    <row r="59" spans="2:20" ht="23.25" customHeight="1" x14ac:dyDescent="0.25">
      <c r="B59" s="19" t="s">
        <v>23</v>
      </c>
      <c r="C59" s="31" t="s">
        <v>52</v>
      </c>
      <c r="D59" s="21" t="s">
        <v>50</v>
      </c>
      <c r="E59" s="39">
        <v>1</v>
      </c>
      <c r="F59" s="41">
        <v>2</v>
      </c>
      <c r="G59" s="133">
        <v>0</v>
      </c>
      <c r="H59" s="143">
        <v>0</v>
      </c>
      <c r="I59" s="19">
        <v>27</v>
      </c>
      <c r="J59" s="22">
        <v>2</v>
      </c>
      <c r="K59" s="22">
        <v>2</v>
      </c>
      <c r="L59" s="21">
        <v>2</v>
      </c>
      <c r="M59" s="19">
        <v>22</v>
      </c>
      <c r="N59" s="21">
        <v>3</v>
      </c>
      <c r="O59" s="19">
        <v>0</v>
      </c>
      <c r="P59" s="21">
        <v>0</v>
      </c>
      <c r="Q59" s="124">
        <f t="shared" si="16"/>
        <v>54</v>
      </c>
      <c r="R59" s="123">
        <f t="shared" si="14"/>
        <v>7</v>
      </c>
      <c r="S59" s="106">
        <f t="shared" si="15"/>
        <v>0.12962962962962962</v>
      </c>
      <c r="T59" s="97" t="s">
        <v>90</v>
      </c>
    </row>
    <row r="60" spans="2:20" ht="23.25" customHeight="1" x14ac:dyDescent="0.25">
      <c r="B60" s="11">
        <v>13</v>
      </c>
      <c r="C60" s="104" t="s">
        <v>57</v>
      </c>
      <c r="D60" s="13" t="s">
        <v>47</v>
      </c>
      <c r="E60" s="44">
        <v>23</v>
      </c>
      <c r="F60" s="45">
        <v>20</v>
      </c>
      <c r="G60" s="130">
        <v>0</v>
      </c>
      <c r="H60" s="25">
        <v>1</v>
      </c>
      <c r="I60" s="11">
        <v>2</v>
      </c>
      <c r="J60" s="14">
        <v>1</v>
      </c>
      <c r="K60" s="14">
        <v>2</v>
      </c>
      <c r="L60" s="13">
        <v>0</v>
      </c>
      <c r="M60" s="47">
        <v>9</v>
      </c>
      <c r="N60" s="18">
        <v>1</v>
      </c>
      <c r="O60" s="47">
        <v>1</v>
      </c>
      <c r="P60" s="18">
        <v>0</v>
      </c>
      <c r="Q60" s="124">
        <f t="shared" si="16"/>
        <v>56</v>
      </c>
      <c r="R60" s="123">
        <f t="shared" si="14"/>
        <v>4</v>
      </c>
      <c r="S60" s="106">
        <f t="shared" si="15"/>
        <v>7.1428571428571425E-2</v>
      </c>
      <c r="T60" s="99" t="s">
        <v>87</v>
      </c>
    </row>
    <row r="61" spans="2:20" ht="23.25" customHeight="1" x14ac:dyDescent="0.25">
      <c r="B61" s="148"/>
      <c r="C61" s="149" t="s">
        <v>127</v>
      </c>
      <c r="D61" s="150"/>
      <c r="E61" s="151">
        <v>0</v>
      </c>
      <c r="F61" s="152">
        <v>0</v>
      </c>
      <c r="G61" s="153">
        <v>0</v>
      </c>
      <c r="H61" s="154">
        <v>0</v>
      </c>
      <c r="I61" s="155">
        <v>0</v>
      </c>
      <c r="J61" s="156">
        <v>0</v>
      </c>
      <c r="K61" s="156">
        <v>0</v>
      </c>
      <c r="L61" s="157">
        <v>0</v>
      </c>
      <c r="M61" s="158">
        <v>0</v>
      </c>
      <c r="N61" s="159">
        <v>0</v>
      </c>
      <c r="O61" s="158">
        <v>0</v>
      </c>
      <c r="P61" s="159">
        <v>0</v>
      </c>
      <c r="Q61" s="160">
        <f t="shared" ref="Q61" si="17">E61+F61+I61+J61+M61+O61</f>
        <v>0</v>
      </c>
      <c r="R61" s="161">
        <f t="shared" si="14"/>
        <v>0</v>
      </c>
      <c r="S61" s="163">
        <v>0</v>
      </c>
      <c r="T61" s="162"/>
    </row>
    <row r="62" spans="2:20" ht="23.25" customHeight="1" x14ac:dyDescent="0.25">
      <c r="B62" s="28"/>
      <c r="C62" s="26" t="s">
        <v>27</v>
      </c>
      <c r="D62" s="49"/>
      <c r="E62" s="44">
        <f>E48+E50+E52+E54+E60+E61</f>
        <v>86</v>
      </c>
      <c r="F62" s="45">
        <f t="shared" ref="F62:G62" si="18">F48+F50+F52+F54+F60+F61</f>
        <v>79</v>
      </c>
      <c r="G62" s="45">
        <f t="shared" si="18"/>
        <v>16</v>
      </c>
      <c r="H62" s="25">
        <f>H48+H50+H52+H54+H60+H61</f>
        <v>9</v>
      </c>
      <c r="I62" s="44">
        <f>I48+I50+I52+I54+I60+I61</f>
        <v>82</v>
      </c>
      <c r="J62" s="45">
        <f t="shared" ref="J62" si="19">J48+J50+J52+J54+J60+J61</f>
        <v>4</v>
      </c>
      <c r="K62" s="45">
        <f t="shared" ref="K62" si="20">K48+K50+K52+K54+K60+K61</f>
        <v>6</v>
      </c>
      <c r="L62" s="25">
        <f t="shared" ref="L62" si="21">L48+L50+L52+L54+L60+L61</f>
        <v>0</v>
      </c>
      <c r="M62" s="44">
        <f>M48+M50+M52+M54+M60+M61</f>
        <v>68</v>
      </c>
      <c r="N62" s="25">
        <f t="shared" ref="N62" si="22">N48+N50+N52+N54+N60+N61</f>
        <v>6</v>
      </c>
      <c r="O62" s="44">
        <f>O48+O50+O52+O54+O60+O61</f>
        <v>3</v>
      </c>
      <c r="P62" s="25">
        <f t="shared" ref="P62" si="23">P48+P50+P52+P54+P60+P61</f>
        <v>0</v>
      </c>
      <c r="Q62" s="50">
        <f>E62+F62+I62+J62+M62+O62</f>
        <v>322</v>
      </c>
      <c r="R62" s="107">
        <f>H62+L62+N62+P62+G62+K62</f>
        <v>37</v>
      </c>
      <c r="S62" s="110">
        <f>R62/Q62</f>
        <v>0.11490683229813664</v>
      </c>
      <c r="T62" s="73"/>
    </row>
    <row r="63" spans="2:20" ht="23.25" customHeight="1" x14ac:dyDescent="0.25">
      <c r="B63" s="30"/>
      <c r="C63" s="31" t="s">
        <v>28</v>
      </c>
      <c r="D63" s="52"/>
      <c r="E63" s="39">
        <f>E49+E51+E53+E55+E56+E57+E58+E59</f>
        <v>65</v>
      </c>
      <c r="F63" s="41">
        <f t="shared" ref="F63:P63" si="24">F49+F51+F53+F55+F56+F57+F58+F59</f>
        <v>142</v>
      </c>
      <c r="G63" s="41">
        <f t="shared" si="24"/>
        <v>33</v>
      </c>
      <c r="H63" s="143">
        <f t="shared" si="24"/>
        <v>23</v>
      </c>
      <c r="I63" s="39">
        <f t="shared" si="24"/>
        <v>252</v>
      </c>
      <c r="J63" s="41">
        <f t="shared" si="24"/>
        <v>21</v>
      </c>
      <c r="K63" s="41">
        <f t="shared" si="24"/>
        <v>62</v>
      </c>
      <c r="L63" s="143">
        <f t="shared" si="24"/>
        <v>6</v>
      </c>
      <c r="M63" s="39">
        <f t="shared" si="24"/>
        <v>217</v>
      </c>
      <c r="N63" s="143">
        <f>N49+N51+N53+N55+N56+N57+N58+N59</f>
        <v>66</v>
      </c>
      <c r="O63" s="39">
        <f t="shared" si="24"/>
        <v>7</v>
      </c>
      <c r="P63" s="143">
        <f t="shared" si="24"/>
        <v>1</v>
      </c>
      <c r="Q63" s="105">
        <f>E63+F63+I63+J63+M63+O63</f>
        <v>704</v>
      </c>
      <c r="R63" s="108">
        <f>H63+L63+N63+P63+K63+G63</f>
        <v>191</v>
      </c>
      <c r="S63" s="111">
        <f>R63/Q63</f>
        <v>0.27130681818181818</v>
      </c>
      <c r="T63" s="92"/>
    </row>
    <row r="64" spans="2:20" ht="23.25" customHeight="1" thickBot="1" x14ac:dyDescent="0.3">
      <c r="B64" s="33"/>
      <c r="C64" s="53" t="s">
        <v>53</v>
      </c>
      <c r="D64" s="34"/>
      <c r="E64" s="101">
        <f>E62+E63</f>
        <v>151</v>
      </c>
      <c r="F64" s="146">
        <f t="shared" ref="F64:H64" si="25">F62+F63</f>
        <v>221</v>
      </c>
      <c r="G64" s="146">
        <f t="shared" si="25"/>
        <v>49</v>
      </c>
      <c r="H64" s="147">
        <f t="shared" si="25"/>
        <v>32</v>
      </c>
      <c r="I64" s="101">
        <f t="shared" ref="I64:P64" si="26">I62+I63</f>
        <v>334</v>
      </c>
      <c r="J64" s="146">
        <f t="shared" si="26"/>
        <v>25</v>
      </c>
      <c r="K64" s="146">
        <f t="shared" si="26"/>
        <v>68</v>
      </c>
      <c r="L64" s="147">
        <f t="shared" si="26"/>
        <v>6</v>
      </c>
      <c r="M64" s="101">
        <f t="shared" si="26"/>
        <v>285</v>
      </c>
      <c r="N64" s="147">
        <f t="shared" si="26"/>
        <v>72</v>
      </c>
      <c r="O64" s="101">
        <f t="shared" si="26"/>
        <v>10</v>
      </c>
      <c r="P64" s="147">
        <f t="shared" si="26"/>
        <v>1</v>
      </c>
      <c r="Q64" s="35">
        <f>Q62+Q63</f>
        <v>1026</v>
      </c>
      <c r="R64" s="109">
        <f>R62+R63</f>
        <v>228</v>
      </c>
      <c r="S64" s="112">
        <f>R64/Q64</f>
        <v>0.22222222222222221</v>
      </c>
      <c r="T64" s="93"/>
    </row>
    <row r="65" spans="2:20" ht="23.25" customHeight="1" thickTop="1" thickBot="1" x14ac:dyDescent="0.3">
      <c r="B65" s="199" t="s">
        <v>112</v>
      </c>
      <c r="C65" s="200"/>
      <c r="D65" s="200"/>
      <c r="E65" s="200"/>
      <c r="F65" s="200"/>
      <c r="G65" s="200"/>
      <c r="H65" s="200"/>
      <c r="I65" s="200"/>
      <c r="J65" s="200"/>
      <c r="K65" s="200"/>
      <c r="L65" s="200"/>
      <c r="M65" s="200"/>
      <c r="N65" s="200"/>
      <c r="O65" s="200"/>
      <c r="P65" s="200"/>
      <c r="Q65" s="200"/>
      <c r="R65" s="200"/>
      <c r="S65" s="200"/>
      <c r="T65" s="201"/>
    </row>
    <row r="66" spans="2:20" ht="23.25" customHeight="1" thickTop="1" thickBot="1" x14ac:dyDescent="0.3"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</row>
    <row r="67" spans="2:20" s="2" customFormat="1" ht="23.25" customHeight="1" thickTop="1" thickBot="1" x14ac:dyDescent="0.3">
      <c r="B67" s="58"/>
      <c r="C67" s="38"/>
      <c r="D67" s="59"/>
      <c r="E67" s="3" t="s">
        <v>107</v>
      </c>
      <c r="F67" s="6"/>
      <c r="G67" s="126"/>
      <c r="H67" s="5"/>
      <c r="I67" s="3" t="s">
        <v>94</v>
      </c>
      <c r="J67" s="6"/>
      <c r="K67" s="6"/>
      <c r="L67" s="5"/>
      <c r="M67" s="3" t="s">
        <v>108</v>
      </c>
      <c r="N67" s="5"/>
      <c r="O67" s="113" t="s">
        <v>109</v>
      </c>
      <c r="P67" s="114"/>
      <c r="Q67" s="204" t="s">
        <v>3</v>
      </c>
      <c r="R67" s="204" t="s">
        <v>132</v>
      </c>
      <c r="S67" s="204" t="s">
        <v>133</v>
      </c>
      <c r="T67" s="136"/>
    </row>
    <row r="68" spans="2:20" s="2" customFormat="1" ht="23.25" customHeight="1" thickTop="1" x14ac:dyDescent="0.25">
      <c r="B68" s="27"/>
      <c r="C68" s="16"/>
      <c r="D68" s="29"/>
      <c r="E68" s="7" t="s">
        <v>4</v>
      </c>
      <c r="F68" s="8" t="s">
        <v>5</v>
      </c>
      <c r="G68" s="127" t="s">
        <v>128</v>
      </c>
      <c r="H68" s="8" t="s">
        <v>129</v>
      </c>
      <c r="I68" s="7" t="s">
        <v>4</v>
      </c>
      <c r="J68" s="8" t="s">
        <v>5</v>
      </c>
      <c r="K68" s="8" t="s">
        <v>128</v>
      </c>
      <c r="L68" s="8" t="s">
        <v>129</v>
      </c>
      <c r="M68" s="9" t="s">
        <v>4</v>
      </c>
      <c r="N68" s="10" t="s">
        <v>130</v>
      </c>
      <c r="O68" s="9" t="s">
        <v>4</v>
      </c>
      <c r="P68" s="10" t="s">
        <v>130</v>
      </c>
      <c r="Q68" s="205"/>
      <c r="R68" s="205"/>
      <c r="S68" s="205"/>
    </row>
    <row r="69" spans="2:20" s="2" customFormat="1" ht="23.25" customHeight="1" x14ac:dyDescent="0.25">
      <c r="B69" s="27"/>
      <c r="C69" s="16" t="s">
        <v>54</v>
      </c>
      <c r="D69" s="29"/>
      <c r="E69" s="44">
        <f>E26+E41+E62</f>
        <v>192</v>
      </c>
      <c r="F69" s="45">
        <f>F26+F41+F62</f>
        <v>174</v>
      </c>
      <c r="G69" s="45">
        <f>G26+G41+G62</f>
        <v>48</v>
      </c>
      <c r="H69" s="25">
        <f>H26+H41+H62</f>
        <v>40</v>
      </c>
      <c r="I69" s="44">
        <f>I26+I41+I62</f>
        <v>252</v>
      </c>
      <c r="J69" s="45">
        <f t="shared" ref="J69:L69" si="27">J26+J41+J62</f>
        <v>5</v>
      </c>
      <c r="K69" s="45">
        <f>K26+K41+K62</f>
        <v>37</v>
      </c>
      <c r="L69" s="25">
        <f t="shared" si="27"/>
        <v>1</v>
      </c>
      <c r="M69" s="44">
        <f t="shared" ref="M69:P70" si="28">M26+M41+M62</f>
        <v>286</v>
      </c>
      <c r="N69" s="25">
        <f t="shared" si="28"/>
        <v>61</v>
      </c>
      <c r="O69" s="44">
        <f t="shared" si="28"/>
        <v>15</v>
      </c>
      <c r="P69" s="25">
        <f t="shared" si="28"/>
        <v>0</v>
      </c>
      <c r="Q69" s="78">
        <f>I69+J69+M69+O69+E69+F69</f>
        <v>924</v>
      </c>
      <c r="R69" s="78">
        <f>G69+H69+K69+L69+N69+P69</f>
        <v>187</v>
      </c>
      <c r="S69" s="137">
        <f>R69/Q69</f>
        <v>0.20238095238095238</v>
      </c>
    </row>
    <row r="70" spans="2:20" s="2" customFormat="1" ht="23.25" customHeight="1" x14ac:dyDescent="0.25">
      <c r="B70" s="27"/>
      <c r="C70" s="16" t="s">
        <v>55</v>
      </c>
      <c r="D70" s="29"/>
      <c r="E70" s="50">
        <f>E27+E42+E63</f>
        <v>540</v>
      </c>
      <c r="F70" s="45">
        <f>F27+F42+F63</f>
        <v>421</v>
      </c>
      <c r="G70" s="45">
        <f>G27+G42+G63</f>
        <v>153</v>
      </c>
      <c r="H70" s="45">
        <f t="shared" ref="H70" si="29">H27+H42+H63</f>
        <v>150</v>
      </c>
      <c r="I70" s="44">
        <f>I27+I42+I63</f>
        <v>1071</v>
      </c>
      <c r="J70" s="45">
        <f>J27+J42+J63</f>
        <v>33</v>
      </c>
      <c r="K70" s="45">
        <f>K27+K42+K63</f>
        <v>267</v>
      </c>
      <c r="L70" s="25">
        <f>L27+L42+L63</f>
        <v>9</v>
      </c>
      <c r="M70" s="44">
        <f>M27+M42+M63</f>
        <v>836</v>
      </c>
      <c r="N70" s="25">
        <f t="shared" si="28"/>
        <v>349</v>
      </c>
      <c r="O70" s="44">
        <f t="shared" si="28"/>
        <v>28</v>
      </c>
      <c r="P70" s="25">
        <f t="shared" si="28"/>
        <v>7</v>
      </c>
      <c r="Q70" s="78">
        <f>I70+J70+M70+O70+E70+F70</f>
        <v>2929</v>
      </c>
      <c r="R70" s="78">
        <f>G70+H70+K70+L70+N70+P70</f>
        <v>935</v>
      </c>
      <c r="S70" s="137">
        <f>R70/Q70</f>
        <v>0.31922157733014683</v>
      </c>
    </row>
    <row r="71" spans="2:20" s="2" customFormat="1" ht="23.25" customHeight="1" thickBot="1" x14ac:dyDescent="0.3">
      <c r="B71" s="119"/>
      <c r="C71" s="120" t="s">
        <v>56</v>
      </c>
      <c r="D71" s="121"/>
      <c r="E71" s="115">
        <f>E69+E70</f>
        <v>732</v>
      </c>
      <c r="F71" s="118">
        <f>F69+F70</f>
        <v>595</v>
      </c>
      <c r="G71" s="118">
        <f>G69+G70</f>
        <v>201</v>
      </c>
      <c r="H71" s="116">
        <f t="shared" ref="H71:N71" si="30">H69+H70</f>
        <v>190</v>
      </c>
      <c r="I71" s="115">
        <f>I69+I70</f>
        <v>1323</v>
      </c>
      <c r="J71" s="118">
        <f t="shared" si="30"/>
        <v>38</v>
      </c>
      <c r="K71" s="118">
        <f>K69+K70</f>
        <v>304</v>
      </c>
      <c r="L71" s="116">
        <f t="shared" si="30"/>
        <v>10</v>
      </c>
      <c r="M71" s="115">
        <f>M69+M70</f>
        <v>1122</v>
      </c>
      <c r="N71" s="116">
        <f t="shared" si="30"/>
        <v>410</v>
      </c>
      <c r="O71" s="115">
        <f>SUM(O69:O70)</f>
        <v>43</v>
      </c>
      <c r="P71" s="116">
        <f>SUM(P69:P70)</f>
        <v>7</v>
      </c>
      <c r="Q71" s="117">
        <f>Q69+Q70</f>
        <v>3853</v>
      </c>
      <c r="R71" s="117">
        <f>R69+R70</f>
        <v>1122</v>
      </c>
      <c r="S71" s="135">
        <f>R71/Q71</f>
        <v>0.29120166104334283</v>
      </c>
    </row>
    <row r="72" spans="2:20" s="2" customFormat="1" ht="23.25" customHeight="1" thickTop="1" x14ac:dyDescent="0.25">
      <c r="B72" s="192" t="s">
        <v>92</v>
      </c>
      <c r="C72" s="193"/>
      <c r="D72" s="193"/>
      <c r="E72" s="193"/>
      <c r="F72" s="193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4"/>
    </row>
    <row r="73" spans="2:20" s="2" customFormat="1" ht="52.5" customHeight="1" thickBot="1" x14ac:dyDescent="0.3">
      <c r="B73" s="195" t="s">
        <v>139</v>
      </c>
      <c r="C73" s="196"/>
      <c r="D73" s="196"/>
      <c r="E73" s="196"/>
      <c r="F73" s="196"/>
      <c r="G73" s="196"/>
      <c r="H73" s="196"/>
      <c r="I73" s="196"/>
      <c r="J73" s="196"/>
      <c r="K73" s="196"/>
      <c r="L73" s="196"/>
      <c r="M73" s="196"/>
      <c r="N73" s="196"/>
      <c r="O73" s="196"/>
      <c r="P73" s="196"/>
      <c r="Q73" s="196"/>
      <c r="R73" s="196"/>
      <c r="S73" s="197"/>
    </row>
    <row r="74" spans="2:20" ht="23.25" customHeight="1" thickTop="1" x14ac:dyDescent="0.25">
      <c r="C74" s="67"/>
      <c r="D74" s="63"/>
    </row>
    <row r="75" spans="2:20" ht="23.25" customHeight="1" x14ac:dyDescent="0.25">
      <c r="C75" s="62"/>
      <c r="D75" s="63"/>
    </row>
    <row r="76" spans="2:20" ht="23.25" customHeight="1" x14ac:dyDescent="0.25">
      <c r="C76" s="64"/>
    </row>
    <row r="77" spans="2:20" ht="23.25" customHeight="1" x14ac:dyDescent="0.25">
      <c r="C77" s="64"/>
    </row>
    <row r="78" spans="2:20" ht="23.25" customHeight="1" x14ac:dyDescent="0.25">
      <c r="C78" s="64"/>
    </row>
    <row r="79" spans="2:20" ht="23.25" customHeight="1" x14ac:dyDescent="0.25">
      <c r="C79" s="65"/>
      <c r="D79" s="66"/>
    </row>
    <row r="80" spans="2:20" ht="23.25" customHeight="1" x14ac:dyDescent="0.25">
      <c r="C80" s="64"/>
    </row>
    <row r="81" spans="3:4" ht="23.25" customHeight="1" x14ac:dyDescent="0.25">
      <c r="C81" s="64"/>
    </row>
    <row r="82" spans="3:4" ht="23.25" customHeight="1" x14ac:dyDescent="0.25">
      <c r="C82" s="62"/>
      <c r="D82" s="63"/>
    </row>
    <row r="83" spans="3:4" ht="23.25" customHeight="1" x14ac:dyDescent="0.25">
      <c r="C83" s="62"/>
      <c r="D83" s="63"/>
    </row>
    <row r="84" spans="3:4" ht="23.25" customHeight="1" x14ac:dyDescent="0.25">
      <c r="C84" s="64"/>
    </row>
    <row r="85" spans="3:4" ht="23.25" customHeight="1" x14ac:dyDescent="0.25">
      <c r="C85" s="64"/>
    </row>
  </sheetData>
  <autoFilter ref="B1:B85"/>
  <mergeCells count="33">
    <mergeCell ref="C46:C47"/>
    <mergeCell ref="T3:T4"/>
    <mergeCell ref="Q46:Q47"/>
    <mergeCell ref="B29:T29"/>
    <mergeCell ref="B72:S72"/>
    <mergeCell ref="B73:S73"/>
    <mergeCell ref="C45:T45"/>
    <mergeCell ref="B44:T44"/>
    <mergeCell ref="B34:B36"/>
    <mergeCell ref="T46:T47"/>
    <mergeCell ref="B66:T66"/>
    <mergeCell ref="B65:T65"/>
    <mergeCell ref="S46:S47"/>
    <mergeCell ref="R67:R68"/>
    <mergeCell ref="Q67:Q68"/>
    <mergeCell ref="S67:S68"/>
    <mergeCell ref="B46:B47"/>
    <mergeCell ref="T31:T32"/>
    <mergeCell ref="D46:D47"/>
    <mergeCell ref="R31:R32"/>
    <mergeCell ref="R46:R47"/>
    <mergeCell ref="B2:T2"/>
    <mergeCell ref="Q31:Q32"/>
    <mergeCell ref="S31:S32"/>
    <mergeCell ref="B3:B4"/>
    <mergeCell ref="C3:C4"/>
    <mergeCell ref="D3:D4"/>
    <mergeCell ref="Q3:Q4"/>
    <mergeCell ref="S3:S4"/>
    <mergeCell ref="B31:B32"/>
    <mergeCell ref="C31:C32"/>
    <mergeCell ref="D31:D32"/>
    <mergeCell ref="R3:R4"/>
  </mergeCells>
  <phoneticPr fontId="19" type="noConversion"/>
  <conditionalFormatting sqref="S5:S25">
    <cfRule type="cellIs" dxfId="2" priority="3" operator="lessThan">
      <formula>0.1</formula>
    </cfRule>
  </conditionalFormatting>
  <conditionalFormatting sqref="S33:S40">
    <cfRule type="cellIs" dxfId="1" priority="2" operator="lessThan">
      <formula>0.1</formula>
    </cfRule>
  </conditionalFormatting>
  <conditionalFormatting sqref="S48:S60">
    <cfRule type="cellIs" dxfId="0" priority="1" operator="lessThan">
      <formula>0.1</formula>
    </cfRule>
  </conditionalFormatting>
  <hyperlinks>
    <hyperlink ref="C8" r:id="rId1"/>
    <hyperlink ref="C10" r:id="rId2"/>
    <hyperlink ref="C13" r:id="rId3"/>
    <hyperlink ref="C14" r:id="rId4"/>
    <hyperlink ref="C15" r:id="rId5"/>
    <hyperlink ref="C18" r:id="rId6" display="商業模式創新創業 (109)"/>
    <hyperlink ref="C20" r:id="rId7"/>
    <hyperlink ref="C22" r:id="rId8" display="記帳士培育"/>
    <hyperlink ref="C23" r:id="rId9"/>
    <hyperlink ref="C24" r:id="rId10"/>
    <hyperlink ref="C34" r:id="rId11"/>
    <hyperlink ref="C35" r:id="rId12"/>
    <hyperlink ref="C36" r:id="rId13"/>
    <hyperlink ref="C38" r:id="rId14" display="外貿數位科技 (109)"/>
    <hyperlink ref="C39" r:id="rId15"/>
    <hyperlink ref="C49" r:id="rId16"/>
    <hyperlink ref="C51" r:id="rId17"/>
    <hyperlink ref="C53" r:id="rId18"/>
    <hyperlink ref="C55" r:id="rId19"/>
    <hyperlink ref="C56" r:id="rId20"/>
    <hyperlink ref="C57" r:id="rId21"/>
    <hyperlink ref="C58" r:id="rId22"/>
    <hyperlink ref="C19" r:id="rId23"/>
    <hyperlink ref="C12" r:id="rId24"/>
    <hyperlink ref="C21" r:id="rId25" display="記帳士培育"/>
  </hyperlinks>
  <pageMargins left="0.25" right="0.25" top="0.75" bottom="0.75" header="0.3" footer="0.3"/>
  <pageSetup paperSize="9" scale="25" orientation="landscape" r:id="rId2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2022-09-20T06:15:25Z</cp:lastPrinted>
  <dcterms:created xsi:type="dcterms:W3CDTF">2022-02-17T03:55:06Z</dcterms:created>
  <dcterms:modified xsi:type="dcterms:W3CDTF">2023-03-09T06:45:49Z</dcterms:modified>
</cp:coreProperties>
</file>