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111-2" sheetId="1" r:id="rId1"/>
  </sheets>
  <externalReferences>
    <externalReference r:id="rId2"/>
  </externalReferences>
  <definedNames>
    <definedName name="_xlnm._FilterDatabase" localSheetId="0" hidden="1">'111-2'!$T$1:$T$73</definedName>
    <definedName name="MICE_雙語">#REF!</definedName>
    <definedName name="_xlnm.Print_Area" localSheetId="0">'111-2'!$A$4:$D$70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H79" i="1"/>
  <c r="G79" i="1"/>
  <c r="P78" i="1"/>
  <c r="O78" i="1"/>
  <c r="N78" i="1"/>
  <c r="L78" i="1"/>
  <c r="K78" i="1"/>
  <c r="J78" i="1"/>
  <c r="J79" i="1" s="1"/>
  <c r="I78" i="1"/>
  <c r="H78" i="1"/>
  <c r="G78" i="1"/>
  <c r="R78" i="1" s="1"/>
  <c r="E78" i="1"/>
  <c r="P77" i="1"/>
  <c r="P79" i="1" s="1"/>
  <c r="O77" i="1"/>
  <c r="O79" i="1" s="1"/>
  <c r="N77" i="1"/>
  <c r="N79" i="1" s="1"/>
  <c r="M77" i="1"/>
  <c r="L77" i="1"/>
  <c r="L79" i="1" s="1"/>
  <c r="K77" i="1"/>
  <c r="K79" i="1" s="1"/>
  <c r="J77" i="1"/>
  <c r="I77" i="1"/>
  <c r="H77" i="1"/>
  <c r="G77" i="1"/>
  <c r="R77" i="1" s="1"/>
  <c r="F77" i="1"/>
  <c r="E77" i="1"/>
  <c r="E79" i="1" s="1"/>
  <c r="R73" i="1"/>
  <c r="Q73" i="1"/>
  <c r="R69" i="1"/>
  <c r="S69" i="1" s="1"/>
  <c r="Q69" i="1"/>
  <c r="S68" i="1"/>
  <c r="R68" i="1"/>
  <c r="Q68" i="1"/>
  <c r="R67" i="1"/>
  <c r="S67" i="1" s="1"/>
  <c r="Q67" i="1"/>
  <c r="S66" i="1"/>
  <c r="R66" i="1"/>
  <c r="Q66" i="1"/>
  <c r="R65" i="1"/>
  <c r="S65" i="1" s="1"/>
  <c r="Q65" i="1"/>
  <c r="S64" i="1"/>
  <c r="R64" i="1"/>
  <c r="Q64" i="1"/>
  <c r="R63" i="1"/>
  <c r="S63" i="1" s="1"/>
  <c r="Q63" i="1"/>
  <c r="S62" i="1"/>
  <c r="R62" i="1"/>
  <c r="Q62" i="1"/>
  <c r="R61" i="1"/>
  <c r="S61" i="1" s="1"/>
  <c r="Q61" i="1"/>
  <c r="S59" i="1"/>
  <c r="R59" i="1"/>
  <c r="Q59" i="1"/>
  <c r="R58" i="1"/>
  <c r="S58" i="1" s="1"/>
  <c r="Q58" i="1"/>
  <c r="S57" i="1"/>
  <c r="R57" i="1"/>
  <c r="Q57" i="1"/>
  <c r="R56" i="1"/>
  <c r="S56" i="1" s="1"/>
  <c r="Q56" i="1"/>
  <c r="S55" i="1"/>
  <c r="R55" i="1"/>
  <c r="Q55" i="1"/>
  <c r="R53" i="1"/>
  <c r="S53" i="1" s="1"/>
  <c r="Q53" i="1"/>
  <c r="S49" i="1"/>
  <c r="R49" i="1"/>
  <c r="Q49" i="1"/>
  <c r="R48" i="1"/>
  <c r="S48" i="1" s="1"/>
  <c r="Q48" i="1"/>
  <c r="S47" i="1"/>
  <c r="R47" i="1"/>
  <c r="Q47" i="1"/>
  <c r="R46" i="1"/>
  <c r="S46" i="1" s="1"/>
  <c r="Q46" i="1"/>
  <c r="S44" i="1"/>
  <c r="R44" i="1"/>
  <c r="Q44" i="1"/>
  <c r="R43" i="1"/>
  <c r="S43" i="1" s="1"/>
  <c r="Q43" i="1"/>
  <c r="S42" i="1"/>
  <c r="R42" i="1"/>
  <c r="Q42" i="1"/>
  <c r="R40" i="1"/>
  <c r="S40" i="1" s="1"/>
  <c r="Q40" i="1"/>
  <c r="S36" i="1"/>
  <c r="R36" i="1"/>
  <c r="Q36" i="1"/>
  <c r="R35" i="1"/>
  <c r="S35" i="1" s="1"/>
  <c r="Q35" i="1"/>
  <c r="S34" i="1"/>
  <c r="R34" i="1"/>
  <c r="Q34" i="1"/>
  <c r="R33" i="1"/>
  <c r="S33" i="1" s="1"/>
  <c r="Q33" i="1"/>
  <c r="S32" i="1"/>
  <c r="R32" i="1"/>
  <c r="Q32" i="1"/>
  <c r="R31" i="1"/>
  <c r="S31" i="1" s="1"/>
  <c r="Q31" i="1"/>
  <c r="S30" i="1"/>
  <c r="R30" i="1"/>
  <c r="Q30" i="1"/>
  <c r="R29" i="1"/>
  <c r="S29" i="1" s="1"/>
  <c r="Q29" i="1"/>
  <c r="S28" i="1"/>
  <c r="R28" i="1"/>
  <c r="Q28" i="1"/>
  <c r="R27" i="1"/>
  <c r="S27" i="1" s="1"/>
  <c r="Q27" i="1"/>
  <c r="S26" i="1"/>
  <c r="R26" i="1"/>
  <c r="Q26" i="1"/>
  <c r="R25" i="1"/>
  <c r="S25" i="1" s="1"/>
  <c r="Q25" i="1"/>
  <c r="S24" i="1"/>
  <c r="R24" i="1"/>
  <c r="Q24" i="1"/>
  <c r="R23" i="1"/>
  <c r="S23" i="1" s="1"/>
  <c r="Q23" i="1"/>
  <c r="S22" i="1"/>
  <c r="R22" i="1"/>
  <c r="Q22" i="1"/>
  <c r="R21" i="1"/>
  <c r="S21" i="1" s="1"/>
  <c r="Q21" i="1"/>
  <c r="S20" i="1"/>
  <c r="R20" i="1"/>
  <c r="Q20" i="1"/>
  <c r="R19" i="1"/>
  <c r="S19" i="1" s="1"/>
  <c r="Q19" i="1"/>
  <c r="R18" i="1"/>
  <c r="M18" i="1"/>
  <c r="F18" i="1"/>
  <c r="Q18" i="1" s="1"/>
  <c r="S18" i="1" s="1"/>
  <c r="R17" i="1"/>
  <c r="S17" i="1" s="1"/>
  <c r="Q17" i="1"/>
  <c r="R16" i="1"/>
  <c r="S16" i="1" s="1"/>
  <c r="Q16" i="1"/>
  <c r="R15" i="1"/>
  <c r="M15" i="1"/>
  <c r="M78" i="1" s="1"/>
  <c r="J15" i="1"/>
  <c r="F15" i="1"/>
  <c r="Q15" i="1" s="1"/>
  <c r="R13" i="1"/>
  <c r="S13" i="1" s="1"/>
  <c r="Q13" i="1"/>
  <c r="R12" i="1"/>
  <c r="S12" i="1" s="1"/>
  <c r="Q12" i="1"/>
  <c r="R11" i="1"/>
  <c r="S11" i="1" s="1"/>
  <c r="Q11" i="1"/>
  <c r="R10" i="1"/>
  <c r="S10" i="1" s="1"/>
  <c r="Q10" i="1"/>
  <c r="R9" i="1"/>
  <c r="S9" i="1" s="1"/>
  <c r="Q9" i="1"/>
  <c r="R7" i="1"/>
  <c r="S7" i="1" s="1"/>
  <c r="Q7" i="1"/>
  <c r="R6" i="1"/>
  <c r="S6" i="1" s="1"/>
  <c r="Q6" i="1"/>
  <c r="M79" i="1" l="1"/>
  <c r="S15" i="1"/>
  <c r="R79" i="1"/>
  <c r="Q77" i="1"/>
  <c r="S77" i="1" s="1"/>
  <c r="F78" i="1"/>
  <c r="F79" i="1" s="1"/>
  <c r="Q79" i="1" s="1"/>
  <c r="Q78" i="1" l="1"/>
  <c r="S78" i="1" s="1"/>
  <c r="S79" i="1"/>
</calcChain>
</file>

<file path=xl/sharedStrings.xml><?xml version="1.0" encoding="utf-8"?>
<sst xmlns="http://schemas.openxmlformats.org/spreadsheetml/2006/main" count="257" uniqueCount="152">
  <si>
    <t>計算期間：1080801~1120718  各學程修讀及取證人數  製表日期：112.07.18</t>
    <phoneticPr fontId="3" type="noConversion"/>
  </si>
  <si>
    <t>108 級</t>
    <phoneticPr fontId="3" type="noConversion"/>
  </si>
  <si>
    <t>109 級</t>
    <phoneticPr fontId="3" type="noConversion"/>
  </si>
  <si>
    <t>110 級</t>
    <phoneticPr fontId="3" type="noConversion"/>
  </si>
  <si>
    <t>111 級</t>
    <phoneticPr fontId="3" type="noConversion"/>
  </si>
  <si>
    <t>總計</t>
    <phoneticPr fontId="3" type="noConversion"/>
  </si>
  <si>
    <t>跨系人數</t>
    <phoneticPr fontId="3" type="noConversion"/>
  </si>
  <si>
    <t>跨系比率</t>
    <phoneticPr fontId="3" type="noConversion"/>
  </si>
  <si>
    <t>修讀</t>
  </si>
  <si>
    <t>取證</t>
  </si>
  <si>
    <t>跨系修讀</t>
    <phoneticPr fontId="3" type="noConversion"/>
  </si>
  <si>
    <t>跨系取證</t>
    <phoneticPr fontId="3" type="noConversion"/>
  </si>
  <si>
    <t>數位科技微學程</t>
    <phoneticPr fontId="3" type="noConversion"/>
  </si>
  <si>
    <t>商務管理學院(2個跨域學院、2個學分學程、14個微學程)</t>
    <phoneticPr fontId="3" type="noConversion"/>
  </si>
  <si>
    <t>序</t>
  </si>
  <si>
    <t>跨域學院學分學程</t>
    <phoneticPr fontId="3" type="noConversion"/>
  </si>
  <si>
    <t>主辦單位</t>
    <phoneticPr fontId="3" type="noConversion"/>
  </si>
  <si>
    <t>召集老師</t>
    <phoneticPr fontId="3" type="noConversion"/>
  </si>
  <si>
    <t>金融雙語行銷跨域學院</t>
  </si>
  <si>
    <t>商管學院</t>
  </si>
  <si>
    <t>張民忠</t>
  </si>
  <si>
    <t>都市永續發展及更新(112年)</t>
    <phoneticPr fontId="3" type="noConversion"/>
  </si>
  <si>
    <t>財金系</t>
    <phoneticPr fontId="3" type="noConversion"/>
  </si>
  <si>
    <t>楊適伃</t>
  </si>
  <si>
    <t>學分學程</t>
  </si>
  <si>
    <t>FinTech</t>
  </si>
  <si>
    <t>財金系</t>
  </si>
  <si>
    <t>劉大魁</t>
  </si>
  <si>
    <t>幸福產業婚慶服務經營管理</t>
  </si>
  <si>
    <t>企管系</t>
  </si>
  <si>
    <t>洪大翔</t>
  </si>
  <si>
    <t>MICE雙語</t>
  </si>
  <si>
    <t>行管系</t>
  </si>
  <si>
    <t>葛致慧</t>
  </si>
  <si>
    <t>服務創新商業模式</t>
  </si>
  <si>
    <t>吳宜靜</t>
  </si>
  <si>
    <t>網實通路整合</t>
  </si>
  <si>
    <t>陳桂嫻</t>
  </si>
  <si>
    <t>微學程</t>
  </si>
  <si>
    <t>召集老師</t>
    <phoneticPr fontId="3" type="noConversion"/>
  </si>
  <si>
    <t>婚慶服務經營管理</t>
  </si>
  <si>
    <t>新零售營運</t>
  </si>
  <si>
    <t>獎勵旅遊規劃與服務</t>
  </si>
  <si>
    <t>休閒系</t>
  </si>
  <si>
    <t>姜穎</t>
  </si>
  <si>
    <t>咖啡與創意飲食經營</t>
  </si>
  <si>
    <t>鄭雅馨</t>
  </si>
  <si>
    <t>租稅規劃</t>
  </si>
  <si>
    <t>會資系</t>
  </si>
  <si>
    <t>李秀梨</t>
  </si>
  <si>
    <t>整復推拿調理養生</t>
  </si>
  <si>
    <t>呂宜蓉</t>
  </si>
  <si>
    <t>橘色產業服務</t>
  </si>
  <si>
    <t>楊雅棠</t>
  </si>
  <si>
    <t>雙語會展與活動行銷(112年)</t>
    <phoneticPr fontId="3" type="noConversion"/>
  </si>
  <si>
    <t>行管系</t>
    <phoneticPr fontId="3" type="noConversion"/>
  </si>
  <si>
    <t>陳慧婷</t>
    <phoneticPr fontId="3" type="noConversion"/>
  </si>
  <si>
    <t>大數據與數位稽核(112年)</t>
  </si>
  <si>
    <t>賴虹霖</t>
  </si>
  <si>
    <t>行銷科技(112年)</t>
  </si>
  <si>
    <t>侍安宇</t>
  </si>
  <si>
    <t>V</t>
    <phoneticPr fontId="3" type="noConversion"/>
  </si>
  <si>
    <t>智能財富管理(112年)</t>
  </si>
  <si>
    <t>游清芳</t>
  </si>
  <si>
    <t>都更金融(112年)</t>
  </si>
  <si>
    <t>智慧金融(112年)</t>
  </si>
  <si>
    <t>沈劍虹</t>
  </si>
  <si>
    <t>V</t>
    <phoneticPr fontId="3" type="noConversion"/>
  </si>
  <si>
    <t>商務與金融資訊安全(112年)</t>
  </si>
  <si>
    <t>呂崇富</t>
  </si>
  <si>
    <t>記帳士培育(111退場)</t>
  </si>
  <si>
    <t>高麗萍</t>
  </si>
  <si>
    <t>會展與快閃活動行銷</t>
    <phoneticPr fontId="3" type="noConversion"/>
  </si>
  <si>
    <t>陳慧婷</t>
  </si>
  <si>
    <t>大數據與金融監理</t>
  </si>
  <si>
    <t>金融數位行銷</t>
  </si>
  <si>
    <t>高資產財富管理</t>
  </si>
  <si>
    <t>銀行授信與不動產鑑價</t>
  </si>
  <si>
    <t>智能投資創新應用</t>
    <phoneticPr fontId="3" type="noConversion"/>
  </si>
  <si>
    <t>李世欽</t>
  </si>
  <si>
    <t>V</t>
    <phoneticPr fontId="3" type="noConversion"/>
  </si>
  <si>
    <t>商業模式創新創業</t>
  </si>
  <si>
    <t>商貿外語學院(1個跨域學院、3個學分學程、4個微學程)</t>
    <phoneticPr fontId="3" type="noConversion"/>
  </si>
  <si>
    <t>跨域學院學分學程</t>
    <phoneticPr fontId="3" type="noConversion"/>
  </si>
  <si>
    <t>主辦單位</t>
    <phoneticPr fontId="3" type="noConversion"/>
  </si>
  <si>
    <t>全英語國際商務跨域學院</t>
    <phoneticPr fontId="3" type="noConversion"/>
  </si>
  <si>
    <t>商貿學院</t>
  </si>
  <si>
    <t>張弘遠</t>
  </si>
  <si>
    <t>主辦單位</t>
    <phoneticPr fontId="3" type="noConversion"/>
  </si>
  <si>
    <t>區域商貿</t>
  </si>
  <si>
    <t>國貿系</t>
  </si>
  <si>
    <t>林郁芬</t>
  </si>
  <si>
    <t>國際空勤服務</t>
  </si>
  <si>
    <t>應英系</t>
  </si>
  <si>
    <t>關芳芳</t>
  </si>
  <si>
    <t>外貿數位科技</t>
  </si>
  <si>
    <t>何素美</t>
  </si>
  <si>
    <t>拉丁美洲商貿</t>
  </si>
  <si>
    <t>陳敬忠</t>
  </si>
  <si>
    <t>東南亞商貿</t>
  </si>
  <si>
    <t>王珍一</t>
  </si>
  <si>
    <t>日本商貿</t>
  </si>
  <si>
    <t>應日系</t>
  </si>
  <si>
    <t>張秀玲</t>
  </si>
  <si>
    <t>智慧商貿</t>
  </si>
  <si>
    <t>姚政文</t>
  </si>
  <si>
    <t>創新設計學院(1個跨域學院、2個學分學程、8個微學程)</t>
    <phoneticPr fontId="3" type="noConversion"/>
  </si>
  <si>
    <t>元宇宙多元創新跨域學院學分學程(112年)</t>
    <phoneticPr fontId="3" type="noConversion"/>
  </si>
  <si>
    <t>創設學院</t>
    <phoneticPr fontId="3" type="noConversion"/>
  </si>
  <si>
    <t>王年燦</t>
  </si>
  <si>
    <t>翻轉農業 明日餐桌</t>
  </si>
  <si>
    <t>資管系</t>
  </si>
  <si>
    <t>林曉雯</t>
  </si>
  <si>
    <t>跨境電子商務</t>
  </si>
  <si>
    <t>蘇啟鴻</t>
  </si>
  <si>
    <t>物聯網科技與行銷(111-2退場)</t>
    <phoneticPr fontId="3" type="noConversion"/>
  </si>
  <si>
    <t>商管系</t>
  </si>
  <si>
    <t>陳明郁</t>
  </si>
  <si>
    <t>創業家能力(111退場)</t>
  </si>
  <si>
    <t>沈介文</t>
  </si>
  <si>
    <t>雲端行動應用實務</t>
  </si>
  <si>
    <t>黃信博</t>
  </si>
  <si>
    <t>明日餐桌</t>
  </si>
  <si>
    <t>多元文化跨境電商虛實整合</t>
  </si>
  <si>
    <t>物聯網科技與行銷</t>
    <phoneticPr fontId="3" type="noConversion"/>
  </si>
  <si>
    <t>創業家能力</t>
  </si>
  <si>
    <t>新媒體傳播</t>
  </si>
  <si>
    <t>多設系</t>
  </si>
  <si>
    <t>林子忻</t>
  </si>
  <si>
    <t>全方位整合性行銷</t>
  </si>
  <si>
    <t>蔡緒浩</t>
  </si>
  <si>
    <t>互動媒體</t>
  </si>
  <si>
    <t>黃淑芬</t>
  </si>
  <si>
    <t>智慧永續科技</t>
    <phoneticPr fontId="3" type="noConversion"/>
  </si>
  <si>
    <t>智慧雲端行動科技</t>
  </si>
  <si>
    <t>通識教育學部(1個學分學程)</t>
    <phoneticPr fontId="3" type="noConversion"/>
  </si>
  <si>
    <t>學分學程</t>
    <phoneticPr fontId="3" type="noConversion"/>
  </si>
  <si>
    <t>國際遊程風土規劃師(112年)</t>
    <phoneticPr fontId="3" type="noConversion"/>
  </si>
  <si>
    <t>通識學部</t>
    <phoneticPr fontId="3" type="noConversion"/>
  </si>
  <si>
    <t>蔡郁焄</t>
    <phoneticPr fontId="3" type="noConversion"/>
  </si>
  <si>
    <t>108 級</t>
    <phoneticPr fontId="3" type="noConversion"/>
  </si>
  <si>
    <t>110 級</t>
    <phoneticPr fontId="3" type="noConversion"/>
  </si>
  <si>
    <t>111 級</t>
    <phoneticPr fontId="3" type="noConversion"/>
  </si>
  <si>
    <t>總計</t>
    <phoneticPr fontId="3" type="noConversion"/>
  </si>
  <si>
    <t>跨系人數</t>
    <phoneticPr fontId="3" type="noConversion"/>
  </si>
  <si>
    <t>跨系比率</t>
    <phoneticPr fontId="3" type="noConversion"/>
  </si>
  <si>
    <t>跨系修讀</t>
    <phoneticPr fontId="3" type="noConversion"/>
  </si>
  <si>
    <t>跨系取證</t>
    <phoneticPr fontId="3" type="noConversion"/>
  </si>
  <si>
    <t>跨系修讀</t>
    <phoneticPr fontId="3" type="noConversion"/>
  </si>
  <si>
    <t>全校 學分學程</t>
    <phoneticPr fontId="3" type="noConversion"/>
  </si>
  <si>
    <t>全校 微學程</t>
    <phoneticPr fontId="3" type="noConversion"/>
  </si>
  <si>
    <t>全校合計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</si>
</sst>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新細明體"/>
      <charset val="136"/>
    </font>
    <font>
      <sz val="12"/>
      <color rgb="FF000000"/>
      <name val="標楷體"/>
      <family val="4"/>
      <charset val="136"/>
    </font>
    <font>
      <sz val="9"/>
      <name val="新細明體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9" fontId="5" fillId="5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9" fontId="5" fillId="0" borderId="5" xfId="1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9" fontId="5" fillId="6" borderId="13" xfId="1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5" xfId="0" applyNumberFormat="1" applyFont="1" applyFill="1" applyBorder="1" applyAlignment="1">
      <alignment horizontal="center" vertical="center"/>
    </xf>
    <xf numFmtId="9" fontId="5" fillId="6" borderId="16" xfId="1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16;&#31243;&#20462;&#35712;&#20154;&#25976;-1120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-2"/>
      <sheetName val="N"/>
      <sheetName val="簡單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Normal="100" zoomScaleSheetLayoutView="106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23" sqref="F23"/>
    </sheetView>
  </sheetViews>
  <sheetFormatPr defaultColWidth="31.5" defaultRowHeight="16.5" x14ac:dyDescent="0.25"/>
  <cols>
    <col min="1" max="1" width="3.5" style="2" bestFit="1" customWidth="1"/>
    <col min="2" max="2" width="30.5" style="2" bestFit="1" customWidth="1"/>
    <col min="3" max="4" width="9.5" style="2" bestFit="1" customWidth="1"/>
    <col min="5" max="5" width="8.5" style="2" bestFit="1" customWidth="1"/>
    <col min="6" max="6" width="5.5" style="2" customWidth="1"/>
    <col min="7" max="8" width="9.5" style="2" customWidth="1"/>
    <col min="9" max="9" width="7" style="2" customWidth="1"/>
    <col min="10" max="10" width="5.5" style="2" customWidth="1"/>
    <col min="11" max="12" width="9.5" style="2" customWidth="1"/>
    <col min="13" max="13" width="7" style="2" customWidth="1"/>
    <col min="14" max="14" width="9.5" style="2" customWidth="1"/>
    <col min="15" max="15" width="7" style="2" customWidth="1"/>
    <col min="16" max="16" width="9.5" style="2" customWidth="1"/>
    <col min="17" max="19" width="14.25" style="2" customWidth="1"/>
    <col min="20" max="16384" width="31.5" style="2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E2" s="3" t="s">
        <v>1</v>
      </c>
      <c r="F2" s="4"/>
      <c r="G2" s="5"/>
      <c r="H2" s="3"/>
      <c r="I2" s="3" t="s">
        <v>2</v>
      </c>
      <c r="J2" s="4"/>
      <c r="K2" s="4"/>
      <c r="L2" s="3"/>
      <c r="M2" s="3" t="s">
        <v>3</v>
      </c>
      <c r="N2" s="3"/>
      <c r="O2" s="3" t="s">
        <v>4</v>
      </c>
      <c r="P2" s="6"/>
      <c r="Q2" s="7" t="s">
        <v>5</v>
      </c>
      <c r="R2" s="7" t="s">
        <v>6</v>
      </c>
      <c r="S2" s="7" t="s">
        <v>7</v>
      </c>
    </row>
    <row r="3" spans="1:20" x14ac:dyDescent="0.25">
      <c r="E3" s="3" t="s">
        <v>8</v>
      </c>
      <c r="F3" s="3" t="s">
        <v>9</v>
      </c>
      <c r="G3" s="5" t="s">
        <v>10</v>
      </c>
      <c r="H3" s="3" t="s">
        <v>11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8</v>
      </c>
      <c r="N3" s="3" t="s">
        <v>10</v>
      </c>
      <c r="O3" s="3" t="s">
        <v>8</v>
      </c>
      <c r="P3" s="6" t="s">
        <v>10</v>
      </c>
      <c r="Q3" s="7"/>
      <c r="R3" s="7"/>
      <c r="S3" s="7"/>
      <c r="T3" s="2" t="s">
        <v>12</v>
      </c>
    </row>
    <row r="4" spans="1:20" x14ac:dyDescent="0.25">
      <c r="A4" s="8" t="s">
        <v>13</v>
      </c>
      <c r="B4" s="8"/>
      <c r="C4" s="8"/>
      <c r="D4" s="8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6"/>
      <c r="Q4" s="9"/>
      <c r="R4" s="9"/>
      <c r="S4" s="9"/>
    </row>
    <row r="5" spans="1:20" x14ac:dyDescent="0.25">
      <c r="A5" s="10" t="s">
        <v>14</v>
      </c>
      <c r="B5" s="10" t="s">
        <v>15</v>
      </c>
      <c r="C5" s="10" t="s">
        <v>16</v>
      </c>
      <c r="D5" s="11" t="s">
        <v>17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9"/>
      <c r="R5" s="13"/>
      <c r="S5" s="14"/>
    </row>
    <row r="6" spans="1:20" x14ac:dyDescent="0.25">
      <c r="A6" s="3">
        <v>1</v>
      </c>
      <c r="B6" s="3" t="s">
        <v>18</v>
      </c>
      <c r="C6" s="3" t="s">
        <v>19</v>
      </c>
      <c r="D6" s="15" t="s">
        <v>20</v>
      </c>
      <c r="E6" s="9">
        <v>2</v>
      </c>
      <c r="F6" s="9"/>
      <c r="G6" s="13">
        <v>0</v>
      </c>
      <c r="H6" s="9"/>
      <c r="I6" s="9">
        <v>10</v>
      </c>
      <c r="J6" s="9"/>
      <c r="K6" s="9">
        <v>3</v>
      </c>
      <c r="L6" s="9"/>
      <c r="M6" s="9">
        <v>37</v>
      </c>
      <c r="N6" s="9">
        <v>3</v>
      </c>
      <c r="O6" s="9">
        <v>1</v>
      </c>
      <c r="P6" s="12">
        <v>2</v>
      </c>
      <c r="Q6" s="9">
        <f>SUM(E6:P6)</f>
        <v>58</v>
      </c>
      <c r="R6" s="13">
        <f>G6+H6+K6+L6+N6+P6</f>
        <v>8</v>
      </c>
      <c r="S6" s="14">
        <f>R6/Q6</f>
        <v>0.13793103448275862</v>
      </c>
    </row>
    <row r="7" spans="1:20" x14ac:dyDescent="0.25">
      <c r="A7" s="3">
        <v>2</v>
      </c>
      <c r="B7" s="3" t="s">
        <v>21</v>
      </c>
      <c r="C7" s="16" t="s">
        <v>22</v>
      </c>
      <c r="D7" s="16" t="s">
        <v>23</v>
      </c>
      <c r="E7" s="9"/>
      <c r="F7" s="9"/>
      <c r="G7" s="13"/>
      <c r="H7" s="9"/>
      <c r="I7" s="9">
        <v>0</v>
      </c>
      <c r="J7" s="9"/>
      <c r="K7" s="9">
        <v>1</v>
      </c>
      <c r="L7" s="9"/>
      <c r="M7" s="9">
        <v>3</v>
      </c>
      <c r="N7" s="9">
        <v>0</v>
      </c>
      <c r="O7" s="9">
        <v>4</v>
      </c>
      <c r="P7" s="12">
        <v>3</v>
      </c>
      <c r="Q7" s="9">
        <f>SUM(E7:P7)</f>
        <v>11</v>
      </c>
      <c r="R7" s="13">
        <f t="shared" ref="R7:R69" si="0">G7+H7+K7+L7+N7+P7</f>
        <v>4</v>
      </c>
      <c r="S7" s="14">
        <f t="shared" ref="S7:S69" si="1">R7/Q7</f>
        <v>0.36363636363636365</v>
      </c>
    </row>
    <row r="8" spans="1:20" x14ac:dyDescent="0.25">
      <c r="A8" s="10" t="s">
        <v>14</v>
      </c>
      <c r="B8" s="10" t="s">
        <v>24</v>
      </c>
      <c r="C8" s="10" t="s">
        <v>16</v>
      </c>
      <c r="D8" s="11" t="s">
        <v>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2"/>
      <c r="Q8" s="9"/>
      <c r="R8" s="13"/>
      <c r="S8" s="14"/>
    </row>
    <row r="9" spans="1:20" ht="16.5" customHeight="1" x14ac:dyDescent="0.25">
      <c r="A9" s="3">
        <v>1</v>
      </c>
      <c r="B9" s="3" t="s">
        <v>25</v>
      </c>
      <c r="C9" s="3" t="s">
        <v>26</v>
      </c>
      <c r="D9" s="15" t="s">
        <v>27</v>
      </c>
      <c r="E9" s="9"/>
      <c r="F9" s="9">
        <v>1</v>
      </c>
      <c r="G9" s="9"/>
      <c r="H9" s="9">
        <v>4</v>
      </c>
      <c r="I9" s="9"/>
      <c r="J9" s="9"/>
      <c r="K9" s="9"/>
      <c r="L9" s="9"/>
      <c r="M9" s="9">
        <v>4</v>
      </c>
      <c r="N9" s="9">
        <v>2</v>
      </c>
      <c r="O9" s="9">
        <v>4</v>
      </c>
      <c r="P9" s="12">
        <v>5</v>
      </c>
      <c r="Q9" s="9">
        <f t="shared" ref="Q9:Q13" si="2">SUM(E9:P9)</f>
        <v>20</v>
      </c>
      <c r="R9" s="13">
        <f t="shared" si="0"/>
        <v>11</v>
      </c>
      <c r="S9" s="14">
        <f t="shared" si="1"/>
        <v>0.55000000000000004</v>
      </c>
    </row>
    <row r="10" spans="1:20" ht="17.25" customHeight="1" x14ac:dyDescent="0.25">
      <c r="A10" s="3">
        <v>2</v>
      </c>
      <c r="B10" s="3" t="s">
        <v>28</v>
      </c>
      <c r="C10" s="3" t="s">
        <v>29</v>
      </c>
      <c r="D10" s="15" t="s">
        <v>30</v>
      </c>
      <c r="E10" s="9"/>
      <c r="F10" s="9">
        <v>3</v>
      </c>
      <c r="G10" s="13"/>
      <c r="H10" s="9">
        <v>7</v>
      </c>
      <c r="I10" s="9">
        <v>8</v>
      </c>
      <c r="J10" s="9">
        <v>1</v>
      </c>
      <c r="K10" s="9">
        <v>2</v>
      </c>
      <c r="L10" s="9">
        <v>0</v>
      </c>
      <c r="M10" s="9">
        <v>21</v>
      </c>
      <c r="N10" s="9">
        <v>6</v>
      </c>
      <c r="O10" s="9">
        <v>12</v>
      </c>
      <c r="P10" s="12">
        <v>3</v>
      </c>
      <c r="Q10" s="9">
        <f t="shared" si="2"/>
        <v>63</v>
      </c>
      <c r="R10" s="13">
        <f t="shared" si="0"/>
        <v>18</v>
      </c>
      <c r="S10" s="14">
        <f t="shared" si="1"/>
        <v>0.2857142857142857</v>
      </c>
    </row>
    <row r="11" spans="1:20" x14ac:dyDescent="0.25">
      <c r="A11" s="3"/>
      <c r="B11" s="17" t="s">
        <v>31</v>
      </c>
      <c r="C11" s="17" t="s">
        <v>32</v>
      </c>
      <c r="D11" s="18" t="s">
        <v>33</v>
      </c>
      <c r="E11" s="9">
        <v>0</v>
      </c>
      <c r="F11" s="9">
        <v>11</v>
      </c>
      <c r="G11" s="19">
        <v>1</v>
      </c>
      <c r="H11" s="9">
        <v>0</v>
      </c>
      <c r="I11" s="9">
        <v>4</v>
      </c>
      <c r="J11" s="9"/>
      <c r="K11" s="9">
        <v>0</v>
      </c>
      <c r="L11" s="9"/>
      <c r="M11" s="9">
        <v>4</v>
      </c>
      <c r="N11" s="9">
        <v>0</v>
      </c>
      <c r="O11" s="9"/>
      <c r="P11" s="12"/>
      <c r="Q11" s="9">
        <f t="shared" si="2"/>
        <v>20</v>
      </c>
      <c r="R11" s="13">
        <f t="shared" si="0"/>
        <v>1</v>
      </c>
      <c r="S11" s="20">
        <f t="shared" si="1"/>
        <v>0.05</v>
      </c>
    </row>
    <row r="12" spans="1:20" ht="16.5" customHeight="1" x14ac:dyDescent="0.25">
      <c r="A12" s="3"/>
      <c r="B12" s="17" t="s">
        <v>34</v>
      </c>
      <c r="C12" s="17" t="s">
        <v>29</v>
      </c>
      <c r="D12" s="18" t="s">
        <v>35</v>
      </c>
      <c r="E12" s="9"/>
      <c r="F12" s="9"/>
      <c r="G12" s="9"/>
      <c r="H12" s="9"/>
      <c r="I12" s="9">
        <v>1</v>
      </c>
      <c r="J12" s="9"/>
      <c r="K12" s="9">
        <v>0</v>
      </c>
      <c r="L12" s="9"/>
      <c r="M12" s="9">
        <v>5</v>
      </c>
      <c r="N12" s="9"/>
      <c r="O12" s="9"/>
      <c r="P12" s="12"/>
      <c r="Q12" s="9">
        <f t="shared" si="2"/>
        <v>6</v>
      </c>
      <c r="R12" s="13">
        <f t="shared" si="0"/>
        <v>0</v>
      </c>
      <c r="S12" s="20">
        <f t="shared" si="1"/>
        <v>0</v>
      </c>
    </row>
    <row r="13" spans="1:20" x14ac:dyDescent="0.25">
      <c r="A13" s="3"/>
      <c r="B13" s="17" t="s">
        <v>36</v>
      </c>
      <c r="C13" s="17" t="s">
        <v>32</v>
      </c>
      <c r="D13" s="18" t="s">
        <v>37</v>
      </c>
      <c r="E13" s="9"/>
      <c r="F13" s="9">
        <v>22</v>
      </c>
      <c r="G13" s="13"/>
      <c r="H13" s="9">
        <v>3</v>
      </c>
      <c r="I13" s="9">
        <v>19</v>
      </c>
      <c r="J13" s="9">
        <v>8</v>
      </c>
      <c r="K13" s="9">
        <v>1</v>
      </c>
      <c r="L13" s="9"/>
      <c r="M13" s="9">
        <v>8</v>
      </c>
      <c r="N13" s="9">
        <v>0</v>
      </c>
      <c r="O13" s="9"/>
      <c r="P13" s="12"/>
      <c r="Q13" s="9">
        <f t="shared" si="2"/>
        <v>61</v>
      </c>
      <c r="R13" s="13">
        <f t="shared" si="0"/>
        <v>4</v>
      </c>
      <c r="S13" s="20">
        <f t="shared" si="1"/>
        <v>6.5573770491803282E-2</v>
      </c>
    </row>
    <row r="14" spans="1:20" x14ac:dyDescent="0.25">
      <c r="A14" s="10" t="s">
        <v>14</v>
      </c>
      <c r="B14" s="21" t="s">
        <v>38</v>
      </c>
      <c r="C14" s="10" t="s">
        <v>16</v>
      </c>
      <c r="D14" s="11" t="s">
        <v>39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9"/>
      <c r="R14" s="13"/>
      <c r="S14" s="14"/>
    </row>
    <row r="15" spans="1:20" x14ac:dyDescent="0.25">
      <c r="A15" s="16">
        <v>1</v>
      </c>
      <c r="B15" s="16" t="s">
        <v>40</v>
      </c>
      <c r="C15" s="16" t="s">
        <v>29</v>
      </c>
      <c r="D15" s="15" t="s">
        <v>30</v>
      </c>
      <c r="E15" s="9">
        <v>1</v>
      </c>
      <c r="F15" s="9">
        <f>32+1</f>
        <v>33</v>
      </c>
      <c r="G15" s="13">
        <v>0</v>
      </c>
      <c r="H15" s="9">
        <v>6</v>
      </c>
      <c r="I15" s="9">
        <v>22</v>
      </c>
      <c r="J15" s="9">
        <f>4+6</f>
        <v>10</v>
      </c>
      <c r="K15" s="9">
        <v>13</v>
      </c>
      <c r="L15" s="9">
        <v>4</v>
      </c>
      <c r="M15" s="9">
        <f>23+9</f>
        <v>32</v>
      </c>
      <c r="N15" s="9">
        <v>7</v>
      </c>
      <c r="O15" s="9">
        <v>25</v>
      </c>
      <c r="P15" s="12">
        <v>21</v>
      </c>
      <c r="Q15" s="9">
        <f t="shared" ref="Q15:Q36" si="3">SUM(E15:P15)</f>
        <v>174</v>
      </c>
      <c r="R15" s="13">
        <f t="shared" si="0"/>
        <v>51</v>
      </c>
      <c r="S15" s="14">
        <f t="shared" si="1"/>
        <v>0.29310344827586204</v>
      </c>
    </row>
    <row r="16" spans="1:20" x14ac:dyDescent="0.25">
      <c r="A16" s="16">
        <v>2</v>
      </c>
      <c r="B16" s="16" t="s">
        <v>41</v>
      </c>
      <c r="C16" s="16" t="s">
        <v>32</v>
      </c>
      <c r="D16" s="15" t="s">
        <v>37</v>
      </c>
      <c r="E16" s="9">
        <v>6</v>
      </c>
      <c r="F16" s="9">
        <v>63</v>
      </c>
      <c r="G16" s="13">
        <v>0</v>
      </c>
      <c r="H16" s="9">
        <v>10</v>
      </c>
      <c r="I16" s="9">
        <v>45</v>
      </c>
      <c r="J16" s="9">
        <v>2</v>
      </c>
      <c r="K16" s="9">
        <v>0</v>
      </c>
      <c r="L16" s="9"/>
      <c r="M16" s="9">
        <v>47</v>
      </c>
      <c r="N16" s="9"/>
      <c r="O16" s="9">
        <v>36</v>
      </c>
      <c r="P16" s="12">
        <v>8</v>
      </c>
      <c r="Q16" s="9">
        <f>SUM(E16:P16)</f>
        <v>217</v>
      </c>
      <c r="R16" s="13">
        <f t="shared" si="0"/>
        <v>18</v>
      </c>
      <c r="S16" s="20">
        <f t="shared" si="1"/>
        <v>8.294930875576037E-2</v>
      </c>
    </row>
    <row r="17" spans="1:20" x14ac:dyDescent="0.25">
      <c r="A17" s="16">
        <v>3</v>
      </c>
      <c r="B17" s="16" t="s">
        <v>42</v>
      </c>
      <c r="C17" s="16" t="s">
        <v>43</v>
      </c>
      <c r="D17" s="15" t="s">
        <v>44</v>
      </c>
      <c r="E17" s="9">
        <v>3</v>
      </c>
      <c r="F17" s="9">
        <v>28</v>
      </c>
      <c r="G17" s="9">
        <v>0</v>
      </c>
      <c r="H17" s="9">
        <v>4</v>
      </c>
      <c r="I17" s="9">
        <v>25</v>
      </c>
      <c r="J17" s="9">
        <v>6</v>
      </c>
      <c r="K17" s="9">
        <v>0</v>
      </c>
      <c r="L17" s="9"/>
      <c r="M17" s="9">
        <v>14</v>
      </c>
      <c r="N17" s="9">
        <v>5</v>
      </c>
      <c r="O17" s="9">
        <v>23</v>
      </c>
      <c r="P17" s="12">
        <v>2</v>
      </c>
      <c r="Q17" s="9">
        <f t="shared" si="3"/>
        <v>110</v>
      </c>
      <c r="R17" s="13">
        <f t="shared" si="0"/>
        <v>11</v>
      </c>
      <c r="S17" s="14">
        <f t="shared" si="1"/>
        <v>0.1</v>
      </c>
    </row>
    <row r="18" spans="1:20" x14ac:dyDescent="0.25">
      <c r="A18" s="16">
        <v>4</v>
      </c>
      <c r="B18" s="9" t="s">
        <v>45</v>
      </c>
      <c r="C18" s="16" t="s">
        <v>43</v>
      </c>
      <c r="D18" s="15" t="s">
        <v>46</v>
      </c>
      <c r="E18" s="9">
        <v>1</v>
      </c>
      <c r="F18" s="9">
        <f>74+1</f>
        <v>75</v>
      </c>
      <c r="G18" s="9">
        <v>1</v>
      </c>
      <c r="H18" s="9">
        <v>0</v>
      </c>
      <c r="I18" s="9">
        <v>4</v>
      </c>
      <c r="J18" s="9"/>
      <c r="K18" s="9">
        <v>0</v>
      </c>
      <c r="L18" s="9"/>
      <c r="M18" s="9">
        <f>91+5</f>
        <v>96</v>
      </c>
      <c r="N18" s="9">
        <v>9</v>
      </c>
      <c r="O18" s="9">
        <v>29</v>
      </c>
      <c r="P18" s="12">
        <v>58</v>
      </c>
      <c r="Q18" s="9">
        <f t="shared" si="3"/>
        <v>273</v>
      </c>
      <c r="R18" s="13">
        <f t="shared" si="0"/>
        <v>68</v>
      </c>
      <c r="S18" s="14">
        <f t="shared" si="1"/>
        <v>0.24908424908424909</v>
      </c>
    </row>
    <row r="19" spans="1:20" x14ac:dyDescent="0.25">
      <c r="A19" s="16">
        <v>5</v>
      </c>
      <c r="B19" s="16" t="s">
        <v>47</v>
      </c>
      <c r="C19" s="16" t="s">
        <v>48</v>
      </c>
      <c r="D19" s="15" t="s">
        <v>49</v>
      </c>
      <c r="E19" s="9"/>
      <c r="F19" s="9"/>
      <c r="G19" s="9"/>
      <c r="H19" s="9"/>
      <c r="I19" s="9">
        <v>4</v>
      </c>
      <c r="J19" s="9"/>
      <c r="K19" s="9">
        <v>0</v>
      </c>
      <c r="L19" s="9"/>
      <c r="M19" s="9">
        <v>82</v>
      </c>
      <c r="N19" s="9">
        <v>3</v>
      </c>
      <c r="O19" s="9">
        <v>81</v>
      </c>
      <c r="P19" s="12">
        <v>5</v>
      </c>
      <c r="Q19" s="9">
        <f t="shared" si="3"/>
        <v>175</v>
      </c>
      <c r="R19" s="13">
        <f t="shared" si="0"/>
        <v>8</v>
      </c>
      <c r="S19" s="20">
        <f t="shared" si="1"/>
        <v>4.5714285714285714E-2</v>
      </c>
    </row>
    <row r="20" spans="1:20" x14ac:dyDescent="0.25">
      <c r="A20" s="16">
        <v>6</v>
      </c>
      <c r="B20" s="16" t="s">
        <v>50</v>
      </c>
      <c r="C20" s="16" t="s">
        <v>43</v>
      </c>
      <c r="D20" s="15" t="s">
        <v>51</v>
      </c>
      <c r="E20" s="9"/>
      <c r="F20" s="9">
        <v>12</v>
      </c>
      <c r="G20" s="9"/>
      <c r="H20" s="9">
        <v>8</v>
      </c>
      <c r="I20" s="9">
        <v>4</v>
      </c>
      <c r="J20" s="9">
        <v>8</v>
      </c>
      <c r="K20" s="9">
        <v>15</v>
      </c>
      <c r="L20" s="9">
        <v>6</v>
      </c>
      <c r="M20" s="9">
        <v>3</v>
      </c>
      <c r="N20" s="9">
        <v>30</v>
      </c>
      <c r="O20" s="9">
        <v>21</v>
      </c>
      <c r="P20" s="12">
        <v>24</v>
      </c>
      <c r="Q20" s="9">
        <f t="shared" si="3"/>
        <v>131</v>
      </c>
      <c r="R20" s="13">
        <f t="shared" si="0"/>
        <v>83</v>
      </c>
      <c r="S20" s="14">
        <f t="shared" si="1"/>
        <v>0.63358778625954193</v>
      </c>
    </row>
    <row r="21" spans="1:20" x14ac:dyDescent="0.25">
      <c r="A21" s="16">
        <v>7</v>
      </c>
      <c r="B21" s="16" t="s">
        <v>52</v>
      </c>
      <c r="C21" s="16" t="s">
        <v>29</v>
      </c>
      <c r="D21" s="15" t="s">
        <v>53</v>
      </c>
      <c r="E21" s="9">
        <v>1</v>
      </c>
      <c r="F21" s="9">
        <v>8</v>
      </c>
      <c r="G21" s="9">
        <v>1</v>
      </c>
      <c r="H21" s="9">
        <v>2</v>
      </c>
      <c r="I21" s="9">
        <v>11</v>
      </c>
      <c r="J21" s="9">
        <v>3</v>
      </c>
      <c r="K21" s="9">
        <v>4</v>
      </c>
      <c r="L21" s="9"/>
      <c r="M21" s="9">
        <v>10</v>
      </c>
      <c r="N21" s="9">
        <v>2</v>
      </c>
      <c r="O21" s="9">
        <v>19</v>
      </c>
      <c r="P21" s="12">
        <v>1</v>
      </c>
      <c r="Q21" s="9">
        <f t="shared" si="3"/>
        <v>62</v>
      </c>
      <c r="R21" s="13">
        <f t="shared" si="0"/>
        <v>10</v>
      </c>
      <c r="S21" s="14">
        <f t="shared" si="1"/>
        <v>0.16129032258064516</v>
      </c>
    </row>
    <row r="22" spans="1:20" x14ac:dyDescent="0.25">
      <c r="A22" s="16">
        <v>8</v>
      </c>
      <c r="B22" s="16" t="s">
        <v>54</v>
      </c>
      <c r="C22" s="16" t="s">
        <v>55</v>
      </c>
      <c r="D22" s="9" t="s">
        <v>56</v>
      </c>
      <c r="E22" s="9"/>
      <c r="F22" s="9"/>
      <c r="G22" s="9"/>
      <c r="H22" s="9"/>
      <c r="I22" s="9">
        <v>0</v>
      </c>
      <c r="J22" s="9"/>
      <c r="K22" s="9">
        <v>2</v>
      </c>
      <c r="L22" s="9"/>
      <c r="M22" s="9"/>
      <c r="N22" s="9"/>
      <c r="O22" s="9">
        <v>29</v>
      </c>
      <c r="P22" s="12">
        <v>7</v>
      </c>
      <c r="Q22" s="9">
        <f t="shared" si="3"/>
        <v>38</v>
      </c>
      <c r="R22" s="13">
        <f t="shared" si="0"/>
        <v>9</v>
      </c>
      <c r="S22" s="14">
        <f t="shared" si="1"/>
        <v>0.23684210526315788</v>
      </c>
    </row>
    <row r="23" spans="1:20" x14ac:dyDescent="0.25">
      <c r="A23" s="16">
        <v>9</v>
      </c>
      <c r="B23" s="16" t="s">
        <v>57</v>
      </c>
      <c r="C23" s="16" t="s">
        <v>48</v>
      </c>
      <c r="D23" s="12" t="s">
        <v>58</v>
      </c>
      <c r="E23" s="9"/>
      <c r="F23" s="9"/>
      <c r="G23" s="9"/>
      <c r="H23" s="9"/>
      <c r="I23" s="9">
        <v>0</v>
      </c>
      <c r="J23" s="9"/>
      <c r="K23" s="9">
        <v>2</v>
      </c>
      <c r="L23" s="9"/>
      <c r="M23" s="9">
        <v>9</v>
      </c>
      <c r="N23" s="9">
        <v>4</v>
      </c>
      <c r="O23" s="9">
        <v>8</v>
      </c>
      <c r="P23" s="12">
        <v>2</v>
      </c>
      <c r="Q23" s="9">
        <f t="shared" si="3"/>
        <v>25</v>
      </c>
      <c r="R23" s="13">
        <f t="shared" si="0"/>
        <v>8</v>
      </c>
      <c r="S23" s="14">
        <f t="shared" si="1"/>
        <v>0.32</v>
      </c>
    </row>
    <row r="24" spans="1:20" x14ac:dyDescent="0.25">
      <c r="A24" s="16">
        <v>10</v>
      </c>
      <c r="B24" s="16" t="s">
        <v>59</v>
      </c>
      <c r="C24" s="16" t="s">
        <v>26</v>
      </c>
      <c r="D24" s="12" t="s">
        <v>60</v>
      </c>
      <c r="E24" s="9"/>
      <c r="F24" s="9"/>
      <c r="G24" s="9"/>
      <c r="H24" s="9"/>
      <c r="I24" s="9"/>
      <c r="J24" s="9"/>
      <c r="K24" s="9"/>
      <c r="L24" s="9"/>
      <c r="M24" s="9">
        <v>0</v>
      </c>
      <c r="N24" s="9">
        <v>1</v>
      </c>
      <c r="O24" s="9">
        <v>3</v>
      </c>
      <c r="P24" s="12">
        <v>17</v>
      </c>
      <c r="Q24" s="9">
        <f t="shared" si="3"/>
        <v>21</v>
      </c>
      <c r="R24" s="13">
        <f t="shared" si="0"/>
        <v>18</v>
      </c>
      <c r="S24" s="14">
        <f t="shared" si="1"/>
        <v>0.8571428571428571</v>
      </c>
      <c r="T24" s="2" t="s">
        <v>61</v>
      </c>
    </row>
    <row r="25" spans="1:20" x14ac:dyDescent="0.25">
      <c r="A25" s="16">
        <v>11</v>
      </c>
      <c r="B25" s="16" t="s">
        <v>62</v>
      </c>
      <c r="C25" s="16" t="s">
        <v>26</v>
      </c>
      <c r="D25" s="12" t="s">
        <v>63</v>
      </c>
      <c r="E25" s="9">
        <v>1</v>
      </c>
      <c r="F25" s="9"/>
      <c r="G25" s="9">
        <v>0</v>
      </c>
      <c r="H25" s="9"/>
      <c r="I25" s="9">
        <v>2</v>
      </c>
      <c r="J25" s="9"/>
      <c r="K25" s="9">
        <v>0</v>
      </c>
      <c r="L25" s="9"/>
      <c r="M25" s="9">
        <v>14</v>
      </c>
      <c r="N25" s="9">
        <v>0</v>
      </c>
      <c r="O25" s="9">
        <v>16</v>
      </c>
      <c r="P25" s="12">
        <v>0</v>
      </c>
      <c r="Q25" s="9">
        <f t="shared" si="3"/>
        <v>33</v>
      </c>
      <c r="R25" s="13">
        <f t="shared" si="0"/>
        <v>0</v>
      </c>
      <c r="S25" s="20">
        <f t="shared" si="1"/>
        <v>0</v>
      </c>
    </row>
    <row r="26" spans="1:20" x14ac:dyDescent="0.25">
      <c r="A26" s="16">
        <v>12</v>
      </c>
      <c r="B26" s="16" t="s">
        <v>64</v>
      </c>
      <c r="C26" s="16" t="s">
        <v>26</v>
      </c>
      <c r="D26" s="12" t="s">
        <v>23</v>
      </c>
      <c r="E26" s="9"/>
      <c r="F26" s="9"/>
      <c r="G26" s="9"/>
      <c r="H26" s="9"/>
      <c r="I26" s="9">
        <v>2</v>
      </c>
      <c r="J26" s="9"/>
      <c r="K26" s="9">
        <v>0</v>
      </c>
      <c r="L26" s="9"/>
      <c r="M26" s="9">
        <v>65</v>
      </c>
      <c r="N26" s="9">
        <v>0</v>
      </c>
      <c r="O26" s="9">
        <v>18</v>
      </c>
      <c r="P26" s="12">
        <v>16</v>
      </c>
      <c r="Q26" s="9">
        <f t="shared" si="3"/>
        <v>101</v>
      </c>
      <c r="R26" s="13">
        <f t="shared" si="0"/>
        <v>16</v>
      </c>
      <c r="S26" s="14">
        <f t="shared" si="1"/>
        <v>0.15841584158415842</v>
      </c>
      <c r="T26" s="22"/>
    </row>
    <row r="27" spans="1:20" x14ac:dyDescent="0.25">
      <c r="A27" s="16">
        <v>13</v>
      </c>
      <c r="B27" s="16" t="s">
        <v>65</v>
      </c>
      <c r="C27" s="16" t="s">
        <v>26</v>
      </c>
      <c r="D27" s="12" t="s">
        <v>66</v>
      </c>
      <c r="E27" s="9"/>
      <c r="F27" s="9"/>
      <c r="G27" s="9"/>
      <c r="H27" s="9"/>
      <c r="I27" s="9">
        <v>1</v>
      </c>
      <c r="J27" s="9"/>
      <c r="K27" s="9">
        <v>0</v>
      </c>
      <c r="L27" s="9"/>
      <c r="M27" s="9">
        <v>1</v>
      </c>
      <c r="N27" s="9">
        <v>0</v>
      </c>
      <c r="O27" s="9">
        <v>23</v>
      </c>
      <c r="P27" s="12">
        <v>49</v>
      </c>
      <c r="Q27" s="9">
        <f t="shared" si="3"/>
        <v>74</v>
      </c>
      <c r="R27" s="13">
        <f t="shared" si="0"/>
        <v>49</v>
      </c>
      <c r="S27" s="14">
        <f t="shared" si="1"/>
        <v>0.66216216216216217</v>
      </c>
      <c r="T27" s="22" t="s">
        <v>67</v>
      </c>
    </row>
    <row r="28" spans="1:20" x14ac:dyDescent="0.25">
      <c r="A28" s="16">
        <v>14</v>
      </c>
      <c r="B28" s="16" t="s">
        <v>68</v>
      </c>
      <c r="C28" s="16" t="s">
        <v>32</v>
      </c>
      <c r="D28" s="12" t="s">
        <v>69</v>
      </c>
      <c r="E28" s="9"/>
      <c r="F28" s="9"/>
      <c r="G28" s="9"/>
      <c r="H28" s="9"/>
      <c r="I28" s="9"/>
      <c r="J28" s="9"/>
      <c r="K28" s="9"/>
      <c r="L28" s="9"/>
      <c r="M28" s="9">
        <v>0</v>
      </c>
      <c r="N28" s="9">
        <v>2</v>
      </c>
      <c r="O28" s="9">
        <v>0</v>
      </c>
      <c r="P28" s="12">
        <v>28</v>
      </c>
      <c r="Q28" s="9">
        <f t="shared" si="3"/>
        <v>30</v>
      </c>
      <c r="R28" s="13">
        <f t="shared" si="0"/>
        <v>30</v>
      </c>
      <c r="S28" s="14">
        <f t="shared" si="1"/>
        <v>1</v>
      </c>
      <c r="T28" s="22"/>
    </row>
    <row r="29" spans="1:20" x14ac:dyDescent="0.25">
      <c r="A29" s="16"/>
      <c r="B29" s="23" t="s">
        <v>70</v>
      </c>
      <c r="C29" s="23" t="s">
        <v>48</v>
      </c>
      <c r="D29" s="18" t="s">
        <v>71</v>
      </c>
      <c r="E29" s="9">
        <v>15</v>
      </c>
      <c r="F29" s="9">
        <v>109</v>
      </c>
      <c r="G29" s="9">
        <v>0</v>
      </c>
      <c r="H29" s="9">
        <v>2</v>
      </c>
      <c r="I29" s="9">
        <v>118</v>
      </c>
      <c r="J29" s="9">
        <v>1</v>
      </c>
      <c r="K29" s="9">
        <v>0</v>
      </c>
      <c r="L29" s="9"/>
      <c r="M29" s="9"/>
      <c r="N29" s="9"/>
      <c r="O29" s="9"/>
      <c r="P29" s="12"/>
      <c r="Q29" s="9">
        <f t="shared" si="3"/>
        <v>245</v>
      </c>
      <c r="R29" s="13">
        <f t="shared" si="0"/>
        <v>2</v>
      </c>
      <c r="S29" s="20">
        <f t="shared" si="1"/>
        <v>8.1632653061224497E-3</v>
      </c>
      <c r="T29" s="22"/>
    </row>
    <row r="30" spans="1:20" x14ac:dyDescent="0.25">
      <c r="A30" s="16"/>
      <c r="B30" s="23" t="s">
        <v>72</v>
      </c>
      <c r="C30" s="23" t="s">
        <v>32</v>
      </c>
      <c r="D30" s="18" t="s">
        <v>73</v>
      </c>
      <c r="E30" s="9"/>
      <c r="F30" s="9">
        <v>21</v>
      </c>
      <c r="G30" s="13"/>
      <c r="H30" s="9">
        <v>0</v>
      </c>
      <c r="I30" s="9"/>
      <c r="J30" s="9"/>
      <c r="K30" s="9"/>
      <c r="L30" s="9"/>
      <c r="M30" s="9">
        <v>30</v>
      </c>
      <c r="N30" s="9">
        <v>0</v>
      </c>
      <c r="O30" s="9"/>
      <c r="P30" s="12"/>
      <c r="Q30" s="9">
        <f t="shared" si="3"/>
        <v>51</v>
      </c>
      <c r="R30" s="13">
        <f t="shared" si="0"/>
        <v>0</v>
      </c>
      <c r="S30" s="20">
        <f t="shared" si="1"/>
        <v>0</v>
      </c>
      <c r="T30" s="22"/>
    </row>
    <row r="31" spans="1:20" x14ac:dyDescent="0.25">
      <c r="A31" s="16"/>
      <c r="B31" s="23" t="s">
        <v>74</v>
      </c>
      <c r="C31" s="23" t="s">
        <v>48</v>
      </c>
      <c r="D31" s="18" t="s">
        <v>58</v>
      </c>
      <c r="E31" s="9">
        <v>0</v>
      </c>
      <c r="F31" s="9">
        <v>38</v>
      </c>
      <c r="G31" s="9">
        <v>9</v>
      </c>
      <c r="H31" s="9">
        <v>0</v>
      </c>
      <c r="I31" s="9">
        <v>2</v>
      </c>
      <c r="J31" s="9">
        <v>8</v>
      </c>
      <c r="K31" s="9">
        <v>0</v>
      </c>
      <c r="L31" s="9">
        <v>0</v>
      </c>
      <c r="M31" s="9">
        <v>10</v>
      </c>
      <c r="N31" s="9"/>
      <c r="O31" s="9"/>
      <c r="P31" s="12"/>
      <c r="Q31" s="9">
        <f t="shared" si="3"/>
        <v>67</v>
      </c>
      <c r="R31" s="13">
        <f t="shared" si="0"/>
        <v>9</v>
      </c>
      <c r="S31" s="14">
        <f t="shared" si="1"/>
        <v>0.13432835820895522</v>
      </c>
      <c r="T31" s="22" t="s">
        <v>67</v>
      </c>
    </row>
    <row r="32" spans="1:20" x14ac:dyDescent="0.25">
      <c r="A32" s="16"/>
      <c r="B32" s="23" t="s">
        <v>75</v>
      </c>
      <c r="C32" s="23" t="s">
        <v>26</v>
      </c>
      <c r="D32" s="18" t="s">
        <v>27</v>
      </c>
      <c r="E32" s="9">
        <v>0</v>
      </c>
      <c r="F32" s="9">
        <v>1</v>
      </c>
      <c r="G32" s="9">
        <v>3</v>
      </c>
      <c r="H32" s="9">
        <v>0</v>
      </c>
      <c r="I32" s="9">
        <v>5</v>
      </c>
      <c r="J32" s="9"/>
      <c r="K32" s="9">
        <v>0</v>
      </c>
      <c r="L32" s="9"/>
      <c r="M32" s="9">
        <v>3</v>
      </c>
      <c r="N32" s="9"/>
      <c r="O32" s="9"/>
      <c r="P32" s="12"/>
      <c r="Q32" s="9">
        <f t="shared" si="3"/>
        <v>12</v>
      </c>
      <c r="R32" s="13">
        <f t="shared" si="0"/>
        <v>3</v>
      </c>
      <c r="S32" s="14">
        <f t="shared" si="1"/>
        <v>0.25</v>
      </c>
      <c r="T32" s="22" t="s">
        <v>67</v>
      </c>
    </row>
    <row r="33" spans="1:20" x14ac:dyDescent="0.25">
      <c r="A33" s="16"/>
      <c r="B33" s="23" t="s">
        <v>76</v>
      </c>
      <c r="C33" s="23" t="s">
        <v>26</v>
      </c>
      <c r="D33" s="18" t="s">
        <v>63</v>
      </c>
      <c r="E33" s="9">
        <v>0</v>
      </c>
      <c r="F33" s="9">
        <v>45</v>
      </c>
      <c r="G33" s="9">
        <v>16</v>
      </c>
      <c r="H33" s="9">
        <v>0</v>
      </c>
      <c r="I33" s="9">
        <v>51</v>
      </c>
      <c r="J33" s="9">
        <v>1</v>
      </c>
      <c r="K33" s="9">
        <v>0</v>
      </c>
      <c r="L33" s="9"/>
      <c r="M33" s="9">
        <v>6</v>
      </c>
      <c r="N33" s="9"/>
      <c r="O33" s="9"/>
      <c r="P33" s="12"/>
      <c r="Q33" s="9">
        <f t="shared" si="3"/>
        <v>119</v>
      </c>
      <c r="R33" s="13">
        <f t="shared" si="0"/>
        <v>16</v>
      </c>
      <c r="S33" s="14">
        <f t="shared" si="1"/>
        <v>0.13445378151260504</v>
      </c>
      <c r="T33" s="22"/>
    </row>
    <row r="34" spans="1:20" x14ac:dyDescent="0.25">
      <c r="A34" s="16"/>
      <c r="B34" s="23" t="s">
        <v>77</v>
      </c>
      <c r="C34" s="23" t="s">
        <v>26</v>
      </c>
      <c r="D34" s="18" t="s">
        <v>23</v>
      </c>
      <c r="E34" s="9">
        <v>19</v>
      </c>
      <c r="F34" s="9">
        <v>47</v>
      </c>
      <c r="G34" s="9">
        <v>0</v>
      </c>
      <c r="H34" s="9">
        <v>0</v>
      </c>
      <c r="I34" s="9">
        <v>79</v>
      </c>
      <c r="J34" s="9">
        <v>1</v>
      </c>
      <c r="K34" s="9">
        <v>4</v>
      </c>
      <c r="L34" s="9"/>
      <c r="M34" s="9">
        <v>3</v>
      </c>
      <c r="N34" s="9"/>
      <c r="O34" s="9"/>
      <c r="P34" s="12"/>
      <c r="Q34" s="9">
        <f t="shared" si="3"/>
        <v>153</v>
      </c>
      <c r="R34" s="13">
        <f t="shared" si="0"/>
        <v>4</v>
      </c>
      <c r="S34" s="20">
        <f t="shared" si="1"/>
        <v>2.6143790849673203E-2</v>
      </c>
      <c r="T34" s="22"/>
    </row>
    <row r="35" spans="1:20" x14ac:dyDescent="0.25">
      <c r="A35" s="16"/>
      <c r="B35" s="23" t="s">
        <v>78</v>
      </c>
      <c r="C35" s="23" t="s">
        <v>26</v>
      </c>
      <c r="D35" s="18" t="s">
        <v>79</v>
      </c>
      <c r="E35" s="9"/>
      <c r="F35" s="9"/>
      <c r="G35" s="9"/>
      <c r="H35" s="9"/>
      <c r="I35" s="9"/>
      <c r="J35" s="9"/>
      <c r="K35" s="9"/>
      <c r="L35" s="9"/>
      <c r="M35" s="9">
        <v>2</v>
      </c>
      <c r="N35" s="9">
        <v>0</v>
      </c>
      <c r="O35" s="9"/>
      <c r="P35" s="12"/>
      <c r="Q35" s="9">
        <f t="shared" si="3"/>
        <v>2</v>
      </c>
      <c r="R35" s="13">
        <f t="shared" si="0"/>
        <v>0</v>
      </c>
      <c r="S35" s="20">
        <f t="shared" si="1"/>
        <v>0</v>
      </c>
      <c r="T35" s="22" t="s">
        <v>80</v>
      </c>
    </row>
    <row r="36" spans="1:20" x14ac:dyDescent="0.25">
      <c r="A36" s="16"/>
      <c r="B36" s="23" t="s">
        <v>81</v>
      </c>
      <c r="C36" s="23" t="s">
        <v>29</v>
      </c>
      <c r="D36" s="18" t="s">
        <v>35</v>
      </c>
      <c r="E36" s="9"/>
      <c r="F36" s="9">
        <v>12</v>
      </c>
      <c r="G36" s="9"/>
      <c r="H36" s="9">
        <v>3</v>
      </c>
      <c r="I36" s="9">
        <v>27</v>
      </c>
      <c r="J36" s="9">
        <v>1</v>
      </c>
      <c r="K36" s="9">
        <v>0</v>
      </c>
      <c r="L36" s="9"/>
      <c r="M36" s="9">
        <v>19</v>
      </c>
      <c r="N36" s="9">
        <v>7</v>
      </c>
      <c r="O36" s="9"/>
      <c r="P36" s="12"/>
      <c r="Q36" s="9">
        <f t="shared" si="3"/>
        <v>69</v>
      </c>
      <c r="R36" s="13">
        <f t="shared" si="0"/>
        <v>10</v>
      </c>
      <c r="S36" s="14">
        <f t="shared" si="1"/>
        <v>0.14492753623188406</v>
      </c>
      <c r="T36" s="22"/>
    </row>
    <row r="37" spans="1:20" x14ac:dyDescent="0.25">
      <c r="A37" s="24"/>
      <c r="B37" s="25"/>
      <c r="C37" s="25"/>
      <c r="D37" s="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/>
      <c r="Q37" s="9"/>
      <c r="R37" s="13"/>
      <c r="S37" s="14"/>
      <c r="T37" s="22"/>
    </row>
    <row r="38" spans="1:20" x14ac:dyDescent="0.25">
      <c r="A38" s="26" t="s">
        <v>82</v>
      </c>
      <c r="B38" s="8"/>
      <c r="C38" s="8"/>
      <c r="D38" s="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9"/>
      <c r="R38" s="13"/>
      <c r="S38" s="14"/>
      <c r="T38" s="22"/>
    </row>
    <row r="39" spans="1:20" x14ac:dyDescent="0.25">
      <c r="A39" s="10" t="s">
        <v>14</v>
      </c>
      <c r="B39" s="10" t="s">
        <v>83</v>
      </c>
      <c r="C39" s="10" t="s">
        <v>84</v>
      </c>
      <c r="D39" s="11" t="s">
        <v>17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5"/>
      <c r="Q39" s="9"/>
      <c r="R39" s="13"/>
      <c r="S39" s="14"/>
      <c r="T39" s="22"/>
    </row>
    <row r="40" spans="1:20" x14ac:dyDescent="0.25">
      <c r="A40" s="3">
        <v>1</v>
      </c>
      <c r="B40" s="3" t="s">
        <v>85</v>
      </c>
      <c r="C40" s="3" t="s">
        <v>86</v>
      </c>
      <c r="D40" s="15" t="s">
        <v>87</v>
      </c>
      <c r="E40" s="16"/>
      <c r="F40" s="16"/>
      <c r="G40" s="16"/>
      <c r="H40" s="16"/>
      <c r="I40" s="16">
        <v>0</v>
      </c>
      <c r="J40" s="9"/>
      <c r="K40" s="16">
        <v>1</v>
      </c>
      <c r="L40" s="9"/>
      <c r="M40" s="16">
        <v>5</v>
      </c>
      <c r="N40" s="16">
        <v>0</v>
      </c>
      <c r="O40" s="16">
        <v>6</v>
      </c>
      <c r="P40" s="15">
        <v>3</v>
      </c>
      <c r="Q40" s="9">
        <f>SUM(E40:P40)</f>
        <v>15</v>
      </c>
      <c r="R40" s="13">
        <f t="shared" si="0"/>
        <v>4</v>
      </c>
      <c r="S40" s="14">
        <f t="shared" si="1"/>
        <v>0.26666666666666666</v>
      </c>
    </row>
    <row r="41" spans="1:20" x14ac:dyDescent="0.25">
      <c r="A41" s="10" t="s">
        <v>14</v>
      </c>
      <c r="B41" s="10" t="s">
        <v>24</v>
      </c>
      <c r="C41" s="10" t="s">
        <v>88</v>
      </c>
      <c r="D41" s="11" t="s">
        <v>39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9"/>
      <c r="R41" s="13"/>
      <c r="S41" s="14"/>
    </row>
    <row r="42" spans="1:20" x14ac:dyDescent="0.25">
      <c r="A42" s="27">
        <v>1</v>
      </c>
      <c r="B42" s="28" t="s">
        <v>89</v>
      </c>
      <c r="C42" s="3" t="s">
        <v>90</v>
      </c>
      <c r="D42" s="15" t="s">
        <v>91</v>
      </c>
      <c r="E42" s="16">
        <v>0</v>
      </c>
      <c r="F42" s="16">
        <v>54</v>
      </c>
      <c r="G42" s="16">
        <v>2</v>
      </c>
      <c r="H42" s="16">
        <v>26</v>
      </c>
      <c r="I42" s="16">
        <v>22</v>
      </c>
      <c r="J42" s="9">
        <v>6</v>
      </c>
      <c r="K42" s="16">
        <v>14</v>
      </c>
      <c r="L42" s="9">
        <v>2</v>
      </c>
      <c r="M42" s="16">
        <v>22</v>
      </c>
      <c r="N42" s="16">
        <v>32</v>
      </c>
      <c r="O42" s="16">
        <v>40</v>
      </c>
      <c r="P42" s="15">
        <v>15</v>
      </c>
      <c r="Q42" s="9">
        <f t="shared" ref="Q42:Q44" si="4">SUM(E42:P42)</f>
        <v>235</v>
      </c>
      <c r="R42" s="13">
        <f t="shared" si="0"/>
        <v>91</v>
      </c>
      <c r="S42" s="14">
        <f t="shared" si="1"/>
        <v>0.38723404255319149</v>
      </c>
    </row>
    <row r="43" spans="1:20" x14ac:dyDescent="0.25">
      <c r="A43" s="27">
        <v>2</v>
      </c>
      <c r="B43" s="3" t="s">
        <v>92</v>
      </c>
      <c r="C43" s="3" t="s">
        <v>93</v>
      </c>
      <c r="D43" s="15" t="s">
        <v>94</v>
      </c>
      <c r="E43" s="16">
        <v>2</v>
      </c>
      <c r="F43" s="16">
        <v>27</v>
      </c>
      <c r="G43" s="16">
        <v>2</v>
      </c>
      <c r="H43" s="16">
        <v>33</v>
      </c>
      <c r="I43" s="16">
        <v>55</v>
      </c>
      <c r="J43" s="16">
        <v>12</v>
      </c>
      <c r="K43" s="16">
        <v>1</v>
      </c>
      <c r="L43" s="16">
        <v>3</v>
      </c>
      <c r="M43" s="16">
        <v>50</v>
      </c>
      <c r="N43" s="16">
        <v>19</v>
      </c>
      <c r="O43" s="16">
        <v>30</v>
      </c>
      <c r="P43" s="15">
        <v>26</v>
      </c>
      <c r="Q43" s="9">
        <f t="shared" si="4"/>
        <v>260</v>
      </c>
      <c r="R43" s="13">
        <f t="shared" si="0"/>
        <v>84</v>
      </c>
      <c r="S43" s="14">
        <f t="shared" si="1"/>
        <v>0.32307692307692309</v>
      </c>
    </row>
    <row r="44" spans="1:20" x14ac:dyDescent="0.25">
      <c r="A44" s="27">
        <v>3</v>
      </c>
      <c r="B44" s="3" t="s">
        <v>95</v>
      </c>
      <c r="C44" s="3" t="s">
        <v>90</v>
      </c>
      <c r="D44" s="15" t="s">
        <v>96</v>
      </c>
      <c r="E44" s="16">
        <v>1</v>
      </c>
      <c r="F44" s="16">
        <v>7</v>
      </c>
      <c r="G44" s="16">
        <v>1</v>
      </c>
      <c r="H44" s="16">
        <v>3</v>
      </c>
      <c r="I44" s="16">
        <v>6</v>
      </c>
      <c r="J44" s="9"/>
      <c r="K44" s="16">
        <v>0</v>
      </c>
      <c r="L44" s="9"/>
      <c r="M44" s="16">
        <v>12</v>
      </c>
      <c r="N44" s="16">
        <v>3</v>
      </c>
      <c r="O44" s="16">
        <v>0</v>
      </c>
      <c r="P44" s="15">
        <v>4</v>
      </c>
      <c r="Q44" s="9">
        <f t="shared" si="4"/>
        <v>37</v>
      </c>
      <c r="R44" s="13">
        <f t="shared" si="0"/>
        <v>11</v>
      </c>
      <c r="S44" s="14">
        <f t="shared" si="1"/>
        <v>0.29729729729729731</v>
      </c>
    </row>
    <row r="45" spans="1:20" x14ac:dyDescent="0.25">
      <c r="A45" s="10" t="s">
        <v>14</v>
      </c>
      <c r="B45" s="21" t="s">
        <v>38</v>
      </c>
      <c r="C45" s="10" t="s">
        <v>16</v>
      </c>
      <c r="D45" s="11" t="s">
        <v>17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9"/>
      <c r="R45" s="13"/>
      <c r="S45" s="14"/>
    </row>
    <row r="46" spans="1:20" x14ac:dyDescent="0.25">
      <c r="A46" s="9">
        <v>1</v>
      </c>
      <c r="B46" s="16" t="s">
        <v>97</v>
      </c>
      <c r="C46" s="16" t="s">
        <v>90</v>
      </c>
      <c r="D46" s="15" t="s">
        <v>98</v>
      </c>
      <c r="E46" s="16">
        <v>2</v>
      </c>
      <c r="F46" s="16">
        <v>28</v>
      </c>
      <c r="G46" s="16">
        <v>2</v>
      </c>
      <c r="H46" s="16">
        <v>33</v>
      </c>
      <c r="I46" s="16">
        <v>3</v>
      </c>
      <c r="J46" s="16">
        <v>28</v>
      </c>
      <c r="K46" s="16">
        <v>21</v>
      </c>
      <c r="L46" s="16">
        <v>9</v>
      </c>
      <c r="M46" s="16">
        <v>29</v>
      </c>
      <c r="N46" s="16">
        <v>36</v>
      </c>
      <c r="O46" s="16">
        <v>15</v>
      </c>
      <c r="P46" s="15">
        <v>44</v>
      </c>
      <c r="Q46" s="9">
        <f t="shared" ref="Q46:Q49" si="5">SUM(E46:P46)</f>
        <v>250</v>
      </c>
      <c r="R46" s="13">
        <f t="shared" si="0"/>
        <v>145</v>
      </c>
      <c r="S46" s="14">
        <f t="shared" si="1"/>
        <v>0.57999999999999996</v>
      </c>
    </row>
    <row r="47" spans="1:20" x14ac:dyDescent="0.25">
      <c r="A47" s="9">
        <v>2</v>
      </c>
      <c r="B47" s="16" t="s">
        <v>99</v>
      </c>
      <c r="C47" s="16" t="s">
        <v>90</v>
      </c>
      <c r="D47" s="15" t="s">
        <v>100</v>
      </c>
      <c r="E47" s="16">
        <v>0</v>
      </c>
      <c r="F47" s="16">
        <v>4</v>
      </c>
      <c r="G47" s="16">
        <v>2</v>
      </c>
      <c r="H47" s="16">
        <v>13</v>
      </c>
      <c r="I47" s="16">
        <v>17</v>
      </c>
      <c r="J47" s="9">
        <v>6</v>
      </c>
      <c r="K47" s="16">
        <v>9</v>
      </c>
      <c r="L47" s="9">
        <v>5</v>
      </c>
      <c r="M47" s="16">
        <v>13</v>
      </c>
      <c r="N47" s="16">
        <v>7</v>
      </c>
      <c r="O47" s="16">
        <v>18</v>
      </c>
      <c r="P47" s="15">
        <v>8</v>
      </c>
      <c r="Q47" s="9">
        <f t="shared" si="5"/>
        <v>102</v>
      </c>
      <c r="R47" s="13">
        <f t="shared" si="0"/>
        <v>44</v>
      </c>
      <c r="S47" s="14">
        <f t="shared" si="1"/>
        <v>0.43137254901960786</v>
      </c>
    </row>
    <row r="48" spans="1:20" x14ac:dyDescent="0.25">
      <c r="A48" s="9">
        <v>3</v>
      </c>
      <c r="B48" s="16" t="s">
        <v>101</v>
      </c>
      <c r="C48" s="16" t="s">
        <v>102</v>
      </c>
      <c r="D48" s="15" t="s">
        <v>103</v>
      </c>
      <c r="E48" s="16">
        <v>1</v>
      </c>
      <c r="F48" s="16">
        <v>22</v>
      </c>
      <c r="G48" s="16">
        <v>6</v>
      </c>
      <c r="H48" s="16">
        <v>48</v>
      </c>
      <c r="I48" s="16">
        <v>25</v>
      </c>
      <c r="J48" s="16">
        <v>17</v>
      </c>
      <c r="K48" s="16">
        <v>29</v>
      </c>
      <c r="L48" s="16">
        <v>12</v>
      </c>
      <c r="M48" s="16">
        <v>40</v>
      </c>
      <c r="N48" s="16">
        <v>50</v>
      </c>
      <c r="O48" s="16">
        <v>45</v>
      </c>
      <c r="P48" s="16">
        <v>100</v>
      </c>
      <c r="Q48" s="9">
        <f t="shared" si="5"/>
        <v>395</v>
      </c>
      <c r="R48" s="13">
        <f t="shared" si="0"/>
        <v>245</v>
      </c>
      <c r="S48" s="14">
        <f t="shared" si="1"/>
        <v>0.620253164556962</v>
      </c>
    </row>
    <row r="49" spans="1:20" x14ac:dyDescent="0.25">
      <c r="A49" s="9">
        <v>4</v>
      </c>
      <c r="B49" s="16" t="s">
        <v>104</v>
      </c>
      <c r="C49" s="16" t="s">
        <v>90</v>
      </c>
      <c r="D49" s="15" t="s">
        <v>105</v>
      </c>
      <c r="E49" s="16">
        <v>2</v>
      </c>
      <c r="F49" s="16">
        <v>8</v>
      </c>
      <c r="G49" s="16">
        <v>1</v>
      </c>
      <c r="H49" s="16">
        <v>9</v>
      </c>
      <c r="I49" s="16">
        <v>17</v>
      </c>
      <c r="J49" s="16">
        <v>2</v>
      </c>
      <c r="K49" s="16">
        <v>10</v>
      </c>
      <c r="L49" s="16">
        <v>1</v>
      </c>
      <c r="M49" s="16">
        <v>16</v>
      </c>
      <c r="N49" s="16">
        <v>20</v>
      </c>
      <c r="O49" s="16">
        <v>6</v>
      </c>
      <c r="P49" s="16">
        <v>1</v>
      </c>
      <c r="Q49" s="9">
        <f t="shared" si="5"/>
        <v>93</v>
      </c>
      <c r="R49" s="13">
        <f t="shared" si="0"/>
        <v>42</v>
      </c>
      <c r="S49" s="14">
        <f t="shared" si="1"/>
        <v>0.45161290322580644</v>
      </c>
      <c r="T49" s="2" t="s">
        <v>67</v>
      </c>
    </row>
    <row r="50" spans="1:20" x14ac:dyDescent="0.25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5"/>
      <c r="R50" s="30"/>
      <c r="S50" s="31"/>
      <c r="T50" s="29"/>
    </row>
    <row r="51" spans="1:20" x14ac:dyDescent="0.25">
      <c r="A51" s="26" t="s">
        <v>106</v>
      </c>
      <c r="B51" s="8"/>
      <c r="C51" s="8"/>
      <c r="D51" s="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5"/>
      <c r="R51" s="30"/>
      <c r="S51" s="31"/>
      <c r="T51" s="29"/>
    </row>
    <row r="52" spans="1:20" x14ac:dyDescent="0.25">
      <c r="A52" s="10" t="s">
        <v>14</v>
      </c>
      <c r="B52" s="10" t="s">
        <v>15</v>
      </c>
      <c r="C52" s="10" t="s">
        <v>16</v>
      </c>
      <c r="D52" s="11" t="s">
        <v>17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5"/>
      <c r="R52" s="30"/>
      <c r="S52" s="31"/>
      <c r="T52" s="29"/>
    </row>
    <row r="53" spans="1:20" ht="33" x14ac:dyDescent="0.25">
      <c r="A53" s="3">
        <v>1</v>
      </c>
      <c r="B53" s="3" t="s">
        <v>107</v>
      </c>
      <c r="C53" s="3" t="s">
        <v>108</v>
      </c>
      <c r="D53" s="12" t="s">
        <v>109</v>
      </c>
      <c r="E53" s="16"/>
      <c r="F53" s="16"/>
      <c r="G53" s="16"/>
      <c r="H53" s="16"/>
      <c r="I53" s="16"/>
      <c r="J53" s="9"/>
      <c r="K53" s="16"/>
      <c r="L53" s="9"/>
      <c r="M53" s="16">
        <v>4</v>
      </c>
      <c r="N53" s="16">
        <v>0</v>
      </c>
      <c r="O53" s="16">
        <v>59</v>
      </c>
      <c r="P53" s="16">
        <v>7</v>
      </c>
      <c r="Q53" s="9">
        <f>SUM(E53:P53)</f>
        <v>70</v>
      </c>
      <c r="R53" s="13">
        <f t="shared" si="0"/>
        <v>7</v>
      </c>
      <c r="S53" s="14">
        <f t="shared" si="1"/>
        <v>0.1</v>
      </c>
    </row>
    <row r="54" spans="1:20" x14ac:dyDescent="0.25">
      <c r="A54" s="10" t="s">
        <v>14</v>
      </c>
      <c r="B54" s="10" t="s">
        <v>24</v>
      </c>
      <c r="C54" s="10" t="s">
        <v>88</v>
      </c>
      <c r="D54" s="11" t="s">
        <v>17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34"/>
      <c r="R54" s="35"/>
      <c r="S54" s="36"/>
    </row>
    <row r="55" spans="1:20" x14ac:dyDescent="0.25">
      <c r="A55" s="3">
        <v>1</v>
      </c>
      <c r="B55" s="3" t="s">
        <v>110</v>
      </c>
      <c r="C55" s="3" t="s">
        <v>111</v>
      </c>
      <c r="D55" s="15" t="s">
        <v>112</v>
      </c>
      <c r="E55" s="16">
        <v>1</v>
      </c>
      <c r="F55" s="16">
        <v>8</v>
      </c>
      <c r="G55" s="16">
        <v>1</v>
      </c>
      <c r="H55" s="16">
        <v>18</v>
      </c>
      <c r="I55" s="16">
        <v>1</v>
      </c>
      <c r="J55" s="16"/>
      <c r="K55" s="16">
        <v>1</v>
      </c>
      <c r="L55" s="16"/>
      <c r="M55" s="16">
        <v>4</v>
      </c>
      <c r="N55" s="16">
        <v>3</v>
      </c>
      <c r="O55" s="16">
        <v>5</v>
      </c>
      <c r="P55" s="15">
        <v>0</v>
      </c>
      <c r="Q55" s="9">
        <f t="shared" ref="Q55:Q59" si="6">SUM(E55:P55)</f>
        <v>42</v>
      </c>
      <c r="R55" s="13">
        <f t="shared" si="0"/>
        <v>23</v>
      </c>
      <c r="S55" s="14">
        <f t="shared" si="1"/>
        <v>0.54761904761904767</v>
      </c>
    </row>
    <row r="56" spans="1:20" x14ac:dyDescent="0.25">
      <c r="A56" s="3">
        <v>2</v>
      </c>
      <c r="B56" s="3" t="s">
        <v>113</v>
      </c>
      <c r="C56" s="3" t="s">
        <v>111</v>
      </c>
      <c r="D56" s="15" t="s">
        <v>114</v>
      </c>
      <c r="E56" s="16">
        <v>1</v>
      </c>
      <c r="F56" s="16">
        <v>3</v>
      </c>
      <c r="G56" s="16">
        <v>0</v>
      </c>
      <c r="H56" s="16">
        <v>1</v>
      </c>
      <c r="I56" s="16">
        <v>13</v>
      </c>
      <c r="J56" s="16">
        <v>2</v>
      </c>
      <c r="K56" s="16">
        <v>1</v>
      </c>
      <c r="L56" s="16">
        <v>0</v>
      </c>
      <c r="M56" s="16">
        <v>16</v>
      </c>
      <c r="N56" s="16">
        <v>0</v>
      </c>
      <c r="O56" s="16">
        <v>12</v>
      </c>
      <c r="P56" s="15">
        <v>8</v>
      </c>
      <c r="Q56" s="9">
        <f t="shared" si="6"/>
        <v>57</v>
      </c>
      <c r="R56" s="13">
        <f t="shared" si="0"/>
        <v>10</v>
      </c>
      <c r="S56" s="14">
        <f t="shared" si="1"/>
        <v>0.17543859649122806</v>
      </c>
    </row>
    <row r="57" spans="1:20" x14ac:dyDescent="0.25">
      <c r="A57" s="3"/>
      <c r="B57" s="17" t="s">
        <v>115</v>
      </c>
      <c r="C57" s="17" t="s">
        <v>116</v>
      </c>
      <c r="D57" s="18" t="s">
        <v>117</v>
      </c>
      <c r="E57" s="16"/>
      <c r="F57" s="16">
        <v>25</v>
      </c>
      <c r="G57" s="16"/>
      <c r="H57" s="16">
        <v>0</v>
      </c>
      <c r="I57" s="16">
        <v>2</v>
      </c>
      <c r="J57" s="9">
        <v>6</v>
      </c>
      <c r="K57" s="16">
        <v>1</v>
      </c>
      <c r="L57" s="9"/>
      <c r="M57" s="16">
        <v>4</v>
      </c>
      <c r="N57" s="16">
        <v>0</v>
      </c>
      <c r="O57" s="16"/>
      <c r="P57" s="15"/>
      <c r="Q57" s="9">
        <f t="shared" si="6"/>
        <v>38</v>
      </c>
      <c r="R57" s="13">
        <f t="shared" si="0"/>
        <v>1</v>
      </c>
      <c r="S57" s="20">
        <f t="shared" si="1"/>
        <v>2.6315789473684209E-2</v>
      </c>
    </row>
    <row r="58" spans="1:20" x14ac:dyDescent="0.25">
      <c r="A58" s="3"/>
      <c r="B58" s="17" t="s">
        <v>118</v>
      </c>
      <c r="C58" s="17" t="s">
        <v>116</v>
      </c>
      <c r="D58" s="18" t="s">
        <v>119</v>
      </c>
      <c r="E58" s="16">
        <v>6</v>
      </c>
      <c r="F58" s="16">
        <v>36</v>
      </c>
      <c r="G58" s="16">
        <v>0</v>
      </c>
      <c r="H58" s="16">
        <v>1</v>
      </c>
      <c r="I58" s="16">
        <v>0</v>
      </c>
      <c r="J58" s="16">
        <v>1</v>
      </c>
      <c r="K58" s="16">
        <v>2</v>
      </c>
      <c r="L58" s="9"/>
      <c r="M58" s="16">
        <v>8</v>
      </c>
      <c r="N58" s="16">
        <v>1</v>
      </c>
      <c r="O58" s="16"/>
      <c r="P58" s="15"/>
      <c r="Q58" s="9">
        <f t="shared" si="6"/>
        <v>55</v>
      </c>
      <c r="R58" s="13">
        <f t="shared" si="0"/>
        <v>4</v>
      </c>
      <c r="S58" s="20">
        <f t="shared" si="1"/>
        <v>7.2727272727272724E-2</v>
      </c>
    </row>
    <row r="59" spans="1:20" x14ac:dyDescent="0.25">
      <c r="A59" s="3"/>
      <c r="B59" s="17" t="s">
        <v>120</v>
      </c>
      <c r="C59" s="17" t="s">
        <v>111</v>
      </c>
      <c r="D59" s="18" t="s">
        <v>121</v>
      </c>
      <c r="E59" s="16">
        <v>4</v>
      </c>
      <c r="F59" s="16">
        <v>57</v>
      </c>
      <c r="G59" s="16">
        <v>0</v>
      </c>
      <c r="H59" s="16">
        <v>3</v>
      </c>
      <c r="I59" s="16">
        <v>10</v>
      </c>
      <c r="J59" s="16">
        <v>46</v>
      </c>
      <c r="K59" s="16">
        <v>0</v>
      </c>
      <c r="L59" s="9">
        <v>0</v>
      </c>
      <c r="M59" s="16">
        <v>29</v>
      </c>
      <c r="N59" s="16">
        <v>0</v>
      </c>
      <c r="O59" s="16"/>
      <c r="P59" s="15"/>
      <c r="Q59" s="9">
        <f t="shared" si="6"/>
        <v>149</v>
      </c>
      <c r="R59" s="13">
        <f t="shared" si="0"/>
        <v>3</v>
      </c>
      <c r="S59" s="20">
        <f t="shared" si="1"/>
        <v>2.0134228187919462E-2</v>
      </c>
    </row>
    <row r="60" spans="1:20" x14ac:dyDescent="0.25">
      <c r="A60" s="10" t="s">
        <v>14</v>
      </c>
      <c r="B60" s="21" t="s">
        <v>38</v>
      </c>
      <c r="C60" s="10" t="s">
        <v>16</v>
      </c>
      <c r="D60" s="11" t="s">
        <v>17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9"/>
      <c r="R60" s="13"/>
      <c r="S60" s="14"/>
    </row>
    <row r="61" spans="1:20" x14ac:dyDescent="0.25">
      <c r="A61" s="16">
        <v>1</v>
      </c>
      <c r="B61" s="16" t="s">
        <v>122</v>
      </c>
      <c r="C61" s="16" t="s">
        <v>111</v>
      </c>
      <c r="D61" s="15" t="s">
        <v>112</v>
      </c>
      <c r="E61" s="16">
        <v>2</v>
      </c>
      <c r="F61" s="16">
        <v>5</v>
      </c>
      <c r="G61" s="16">
        <v>2</v>
      </c>
      <c r="H61" s="16">
        <v>0</v>
      </c>
      <c r="I61" s="16">
        <v>4</v>
      </c>
      <c r="J61" s="9"/>
      <c r="K61" s="16">
        <v>9</v>
      </c>
      <c r="L61" s="9"/>
      <c r="M61" s="16">
        <v>1</v>
      </c>
      <c r="N61" s="16">
        <v>26</v>
      </c>
      <c r="O61" s="16">
        <v>3</v>
      </c>
      <c r="P61" s="15">
        <v>10</v>
      </c>
      <c r="Q61" s="9">
        <f t="shared" ref="Q61:Q69" si="7">SUM(E61:P61)</f>
        <v>62</v>
      </c>
      <c r="R61" s="13">
        <f t="shared" si="0"/>
        <v>47</v>
      </c>
      <c r="S61" s="14">
        <f t="shared" si="1"/>
        <v>0.75806451612903225</v>
      </c>
    </row>
    <row r="62" spans="1:20" x14ac:dyDescent="0.25">
      <c r="A62" s="16">
        <v>2</v>
      </c>
      <c r="B62" s="9" t="s">
        <v>123</v>
      </c>
      <c r="C62" s="16" t="s">
        <v>111</v>
      </c>
      <c r="D62" s="15" t="s">
        <v>114</v>
      </c>
      <c r="E62" s="16">
        <v>1</v>
      </c>
      <c r="F62" s="16">
        <v>2</v>
      </c>
      <c r="G62" s="16">
        <v>0</v>
      </c>
      <c r="H62" s="16">
        <v>1</v>
      </c>
      <c r="I62" s="16">
        <v>13</v>
      </c>
      <c r="J62" s="9"/>
      <c r="K62" s="16">
        <v>1</v>
      </c>
      <c r="L62" s="9"/>
      <c r="M62" s="16">
        <v>12</v>
      </c>
      <c r="N62" s="16">
        <v>5</v>
      </c>
      <c r="O62" s="16">
        <v>25</v>
      </c>
      <c r="P62" s="15">
        <v>14</v>
      </c>
      <c r="Q62" s="9">
        <f t="shared" si="7"/>
        <v>74</v>
      </c>
      <c r="R62" s="13">
        <f t="shared" si="0"/>
        <v>21</v>
      </c>
      <c r="S62" s="14">
        <f t="shared" si="1"/>
        <v>0.28378378378378377</v>
      </c>
      <c r="T62" s="2" t="s">
        <v>61</v>
      </c>
    </row>
    <row r="63" spans="1:20" x14ac:dyDescent="0.25">
      <c r="A63" s="16">
        <v>3</v>
      </c>
      <c r="B63" s="16" t="s">
        <v>124</v>
      </c>
      <c r="C63" s="16" t="s">
        <v>116</v>
      </c>
      <c r="D63" s="15" t="s">
        <v>117</v>
      </c>
      <c r="E63" s="16"/>
      <c r="F63" s="16">
        <v>0</v>
      </c>
      <c r="G63" s="16"/>
      <c r="H63" s="16">
        <v>4</v>
      </c>
      <c r="I63" s="16">
        <v>16</v>
      </c>
      <c r="J63" s="9"/>
      <c r="K63" s="16">
        <v>0</v>
      </c>
      <c r="L63" s="9"/>
      <c r="M63" s="16">
        <v>6</v>
      </c>
      <c r="N63" s="16">
        <v>0</v>
      </c>
      <c r="O63" s="16">
        <v>18</v>
      </c>
      <c r="P63" s="15">
        <v>0</v>
      </c>
      <c r="Q63" s="9">
        <f t="shared" si="7"/>
        <v>44</v>
      </c>
      <c r="R63" s="13">
        <f t="shared" si="0"/>
        <v>4</v>
      </c>
      <c r="S63" s="20">
        <f t="shared" si="1"/>
        <v>9.0909090909090912E-2</v>
      </c>
    </row>
    <row r="64" spans="1:20" x14ac:dyDescent="0.25">
      <c r="A64" s="16">
        <v>4</v>
      </c>
      <c r="B64" s="16" t="s">
        <v>125</v>
      </c>
      <c r="C64" s="16" t="s">
        <v>116</v>
      </c>
      <c r="D64" s="15" t="s">
        <v>119</v>
      </c>
      <c r="E64" s="16"/>
      <c r="F64" s="16">
        <v>0</v>
      </c>
      <c r="G64" s="16"/>
      <c r="H64" s="16">
        <v>6</v>
      </c>
      <c r="I64" s="16">
        <v>1</v>
      </c>
      <c r="J64" s="16">
        <v>31</v>
      </c>
      <c r="K64" s="16">
        <v>4</v>
      </c>
      <c r="L64" s="16">
        <v>11</v>
      </c>
      <c r="M64" s="16">
        <v>9</v>
      </c>
      <c r="N64" s="16">
        <v>16</v>
      </c>
      <c r="O64" s="16">
        <v>2</v>
      </c>
      <c r="P64" s="15">
        <v>6</v>
      </c>
      <c r="Q64" s="9">
        <f t="shared" si="7"/>
        <v>86</v>
      </c>
      <c r="R64" s="13">
        <f t="shared" si="0"/>
        <v>43</v>
      </c>
      <c r="S64" s="14">
        <f t="shared" si="1"/>
        <v>0.5</v>
      </c>
    </row>
    <row r="65" spans="1:20" x14ac:dyDescent="0.25">
      <c r="A65" s="16">
        <v>5</v>
      </c>
      <c r="B65" s="16" t="s">
        <v>126</v>
      </c>
      <c r="C65" s="16" t="s">
        <v>127</v>
      </c>
      <c r="D65" s="15" t="s">
        <v>128</v>
      </c>
      <c r="E65" s="16">
        <v>9</v>
      </c>
      <c r="F65" s="16">
        <v>90</v>
      </c>
      <c r="G65" s="16">
        <v>4</v>
      </c>
      <c r="H65" s="16">
        <v>24</v>
      </c>
      <c r="I65" s="16">
        <v>48</v>
      </c>
      <c r="J65" s="16">
        <v>15</v>
      </c>
      <c r="K65" s="16">
        <v>6</v>
      </c>
      <c r="L65" s="16">
        <v>6</v>
      </c>
      <c r="M65" s="16">
        <v>44</v>
      </c>
      <c r="N65" s="16">
        <v>6</v>
      </c>
      <c r="O65" s="16">
        <v>44</v>
      </c>
      <c r="P65" s="15">
        <v>9</v>
      </c>
      <c r="Q65" s="9">
        <f t="shared" si="7"/>
        <v>305</v>
      </c>
      <c r="R65" s="13">
        <f t="shared" si="0"/>
        <v>55</v>
      </c>
      <c r="S65" s="14">
        <f t="shared" si="1"/>
        <v>0.18032786885245902</v>
      </c>
      <c r="T65" s="2" t="s">
        <v>67</v>
      </c>
    </row>
    <row r="66" spans="1:20" x14ac:dyDescent="0.25">
      <c r="A66" s="16">
        <v>6</v>
      </c>
      <c r="B66" s="16" t="s">
        <v>129</v>
      </c>
      <c r="C66" s="16" t="s">
        <v>116</v>
      </c>
      <c r="D66" s="15" t="s">
        <v>130</v>
      </c>
      <c r="E66" s="16"/>
      <c r="F66" s="16">
        <v>0</v>
      </c>
      <c r="G66" s="16"/>
      <c r="H66" s="16">
        <v>14</v>
      </c>
      <c r="I66" s="16">
        <v>0</v>
      </c>
      <c r="J66" s="16">
        <v>3</v>
      </c>
      <c r="K66" s="16">
        <v>13</v>
      </c>
      <c r="L66" s="16">
        <v>10</v>
      </c>
      <c r="M66" s="16">
        <v>11</v>
      </c>
      <c r="N66" s="16">
        <v>9</v>
      </c>
      <c r="O66" s="16">
        <v>13</v>
      </c>
      <c r="P66" s="15">
        <v>4</v>
      </c>
      <c r="Q66" s="9">
        <f t="shared" si="7"/>
        <v>77</v>
      </c>
      <c r="R66" s="13">
        <f t="shared" si="0"/>
        <v>50</v>
      </c>
      <c r="S66" s="14">
        <f t="shared" si="1"/>
        <v>0.64935064935064934</v>
      </c>
    </row>
    <row r="67" spans="1:20" x14ac:dyDescent="0.25">
      <c r="A67" s="16">
        <v>7</v>
      </c>
      <c r="B67" s="16" t="s">
        <v>131</v>
      </c>
      <c r="C67" s="16" t="s">
        <v>127</v>
      </c>
      <c r="D67" s="15" t="s">
        <v>132</v>
      </c>
      <c r="E67" s="16"/>
      <c r="F67" s="16">
        <v>2</v>
      </c>
      <c r="G67" s="16"/>
      <c r="H67" s="16">
        <v>0</v>
      </c>
      <c r="I67" s="16">
        <v>23</v>
      </c>
      <c r="J67" s="16">
        <v>1</v>
      </c>
      <c r="K67" s="16">
        <v>1</v>
      </c>
      <c r="L67" s="16">
        <v>2</v>
      </c>
      <c r="M67" s="16">
        <v>20</v>
      </c>
      <c r="N67" s="16">
        <v>4</v>
      </c>
      <c r="O67" s="16">
        <v>19</v>
      </c>
      <c r="P67" s="15">
        <v>3</v>
      </c>
      <c r="Q67" s="9">
        <f t="shared" si="7"/>
        <v>75</v>
      </c>
      <c r="R67" s="13">
        <f t="shared" si="0"/>
        <v>10</v>
      </c>
      <c r="S67" s="14">
        <f t="shared" si="1"/>
        <v>0.13333333333333333</v>
      </c>
      <c r="T67" s="2" t="s">
        <v>67</v>
      </c>
    </row>
    <row r="68" spans="1:20" x14ac:dyDescent="0.25">
      <c r="A68" s="16">
        <v>8</v>
      </c>
      <c r="B68" s="16" t="s">
        <v>133</v>
      </c>
      <c r="C68" s="16" t="s">
        <v>111</v>
      </c>
      <c r="D68" s="16" t="s">
        <v>121</v>
      </c>
      <c r="E68" s="16"/>
      <c r="F68" s="16"/>
      <c r="G68" s="16"/>
      <c r="H68" s="16"/>
      <c r="I68" s="16">
        <v>2</v>
      </c>
      <c r="J68" s="16"/>
      <c r="K68" s="16">
        <v>0</v>
      </c>
      <c r="L68" s="16"/>
      <c r="M68" s="16">
        <v>14</v>
      </c>
      <c r="N68" s="16">
        <v>4</v>
      </c>
      <c r="O68" s="16">
        <v>14</v>
      </c>
      <c r="P68" s="16">
        <v>2</v>
      </c>
      <c r="Q68" s="9">
        <f t="shared" si="7"/>
        <v>36</v>
      </c>
      <c r="R68" s="13">
        <f t="shared" si="0"/>
        <v>6</v>
      </c>
      <c r="S68" s="14">
        <f t="shared" si="1"/>
        <v>0.16666666666666666</v>
      </c>
      <c r="T68" s="2" t="s">
        <v>67</v>
      </c>
    </row>
    <row r="69" spans="1:20" x14ac:dyDescent="0.25">
      <c r="A69" s="16"/>
      <c r="B69" s="23" t="s">
        <v>134</v>
      </c>
      <c r="C69" s="23" t="s">
        <v>111</v>
      </c>
      <c r="D69" s="18" t="s">
        <v>121</v>
      </c>
      <c r="E69" s="16">
        <v>4</v>
      </c>
      <c r="F69" s="16">
        <v>39</v>
      </c>
      <c r="G69" s="16">
        <v>0</v>
      </c>
      <c r="H69" s="16">
        <v>0</v>
      </c>
      <c r="I69" s="16">
        <v>18</v>
      </c>
      <c r="J69" s="16">
        <v>38</v>
      </c>
      <c r="K69" s="16">
        <v>0</v>
      </c>
      <c r="L69" s="16">
        <v>2</v>
      </c>
      <c r="M69" s="16">
        <v>51</v>
      </c>
      <c r="N69" s="16">
        <v>4</v>
      </c>
      <c r="O69" s="16"/>
      <c r="P69" s="16"/>
      <c r="Q69" s="9">
        <f t="shared" si="7"/>
        <v>156</v>
      </c>
      <c r="R69" s="13">
        <f t="shared" si="0"/>
        <v>6</v>
      </c>
      <c r="S69" s="20">
        <f t="shared" si="1"/>
        <v>3.8461538461538464E-2</v>
      </c>
      <c r="T69" s="2" t="s">
        <v>67</v>
      </c>
    </row>
    <row r="70" spans="1:20" x14ac:dyDescent="0.25">
      <c r="N70" s="29"/>
      <c r="O70" s="29"/>
      <c r="P70" s="29"/>
      <c r="Q70" s="25"/>
      <c r="R70" s="30"/>
      <c r="S70" s="31"/>
      <c r="T70" s="29"/>
    </row>
    <row r="71" spans="1:20" x14ac:dyDescent="0.25">
      <c r="A71" s="26" t="s">
        <v>135</v>
      </c>
      <c r="B71" s="8"/>
      <c r="C71" s="8"/>
      <c r="D71" s="8"/>
      <c r="N71" s="29"/>
      <c r="O71" s="29"/>
      <c r="P71" s="29"/>
      <c r="Q71" s="25"/>
      <c r="R71" s="30"/>
      <c r="S71" s="31"/>
      <c r="T71" s="29"/>
    </row>
    <row r="72" spans="1:20" x14ac:dyDescent="0.25">
      <c r="A72" s="10" t="s">
        <v>14</v>
      </c>
      <c r="B72" s="10" t="s">
        <v>136</v>
      </c>
      <c r="C72" s="10" t="s">
        <v>84</v>
      </c>
      <c r="D72" s="11" t="s">
        <v>17</v>
      </c>
      <c r="N72" s="29"/>
      <c r="O72" s="29"/>
      <c r="P72" s="29"/>
      <c r="Q72" s="25"/>
      <c r="R72" s="30"/>
      <c r="S72" s="31"/>
      <c r="T72" s="29"/>
    </row>
    <row r="73" spans="1:20" x14ac:dyDescent="0.25">
      <c r="A73" s="16">
        <v>1</v>
      </c>
      <c r="B73" s="16" t="s">
        <v>137</v>
      </c>
      <c r="C73" s="16" t="s">
        <v>138</v>
      </c>
      <c r="D73" s="9" t="s">
        <v>139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9">
        <f t="shared" ref="Q73" si="8">E73+F73+I73+J73+M73+O73</f>
        <v>0</v>
      </c>
      <c r="R73" s="13">
        <f t="shared" ref="R73" si="9">G73+H73+K73+L73+N73+P73</f>
        <v>0</v>
      </c>
      <c r="S73" s="20">
        <v>0</v>
      </c>
    </row>
    <row r="74" spans="1:20" ht="17.25" thickBot="1" x14ac:dyDescent="0.3"/>
    <row r="75" spans="1:20" x14ac:dyDescent="0.25">
      <c r="A75" s="37"/>
      <c r="B75" s="38"/>
      <c r="C75" s="38"/>
      <c r="D75" s="38"/>
      <c r="E75" s="39" t="s">
        <v>140</v>
      </c>
      <c r="F75" s="39"/>
      <c r="G75" s="39"/>
      <c r="H75" s="39"/>
      <c r="I75" s="39" t="s">
        <v>2</v>
      </c>
      <c r="J75" s="39"/>
      <c r="K75" s="39"/>
      <c r="L75" s="39"/>
      <c r="M75" s="39" t="s">
        <v>141</v>
      </c>
      <c r="N75" s="39"/>
      <c r="O75" s="39" t="s">
        <v>142</v>
      </c>
      <c r="P75" s="39"/>
      <c r="Q75" s="40" t="s">
        <v>143</v>
      </c>
      <c r="R75" s="40" t="s">
        <v>144</v>
      </c>
      <c r="S75" s="41" t="s">
        <v>145</v>
      </c>
    </row>
    <row r="76" spans="1:20" x14ac:dyDescent="0.25">
      <c r="A76" s="42"/>
      <c r="B76" s="43"/>
      <c r="C76" s="43"/>
      <c r="D76" s="43"/>
      <c r="E76" s="44" t="s">
        <v>8</v>
      </c>
      <c r="F76" s="44" t="s">
        <v>9</v>
      </c>
      <c r="G76" s="45" t="s">
        <v>146</v>
      </c>
      <c r="H76" s="44" t="s">
        <v>147</v>
      </c>
      <c r="I76" s="44" t="s">
        <v>8</v>
      </c>
      <c r="J76" s="44" t="s">
        <v>9</v>
      </c>
      <c r="K76" s="44" t="s">
        <v>148</v>
      </c>
      <c r="L76" s="44" t="s">
        <v>147</v>
      </c>
      <c r="M76" s="44" t="s">
        <v>8</v>
      </c>
      <c r="N76" s="44" t="s">
        <v>10</v>
      </c>
      <c r="O76" s="44" t="s">
        <v>8</v>
      </c>
      <c r="P76" s="44" t="s">
        <v>148</v>
      </c>
      <c r="Q76" s="46"/>
      <c r="R76" s="46"/>
      <c r="S76" s="47"/>
    </row>
    <row r="77" spans="1:20" x14ac:dyDescent="0.25">
      <c r="A77" s="42" t="s">
        <v>149</v>
      </c>
      <c r="B77" s="43"/>
      <c r="C77" s="43"/>
      <c r="D77" s="43"/>
      <c r="E77" s="48">
        <f>SUM(E6:E7)+SUM(E9:E13)+E40+SUM(E42:E44)+E53+SUM(E55:E59)+E73</f>
        <v>17</v>
      </c>
      <c r="F77" s="48">
        <f t="shared" ref="F77:P77" si="10">SUM(F6:F7)+SUM(F9:F13)+F40+SUM(F42:F44)+F53+SUM(F55:F59)+F73</f>
        <v>254</v>
      </c>
      <c r="G77" s="48">
        <f t="shared" si="10"/>
        <v>7</v>
      </c>
      <c r="H77" s="48">
        <f t="shared" si="10"/>
        <v>99</v>
      </c>
      <c r="I77" s="48">
        <f t="shared" si="10"/>
        <v>151</v>
      </c>
      <c r="J77" s="48">
        <f t="shared" si="10"/>
        <v>82</v>
      </c>
      <c r="K77" s="48">
        <f t="shared" si="10"/>
        <v>28</v>
      </c>
      <c r="L77" s="48">
        <f t="shared" si="10"/>
        <v>5</v>
      </c>
      <c r="M77" s="48">
        <f t="shared" si="10"/>
        <v>236</v>
      </c>
      <c r="N77" s="48">
        <f t="shared" si="10"/>
        <v>69</v>
      </c>
      <c r="O77" s="48">
        <f t="shared" si="10"/>
        <v>173</v>
      </c>
      <c r="P77" s="48">
        <f t="shared" si="10"/>
        <v>76</v>
      </c>
      <c r="Q77" s="48">
        <f t="shared" ref="Q77:Q79" si="11">SUM(E77:P77)</f>
        <v>1197</v>
      </c>
      <c r="R77" s="49">
        <f t="shared" ref="R77:R79" si="12">G77+H77+K77+L77+N77+P77</f>
        <v>284</v>
      </c>
      <c r="S77" s="50">
        <f t="shared" ref="S77:S79" si="13">R77/Q77</f>
        <v>0.23725981620718462</v>
      </c>
    </row>
    <row r="78" spans="1:20" x14ac:dyDescent="0.25">
      <c r="A78" s="42" t="s">
        <v>150</v>
      </c>
      <c r="B78" s="43"/>
      <c r="C78" s="43"/>
      <c r="D78" s="43"/>
      <c r="E78" s="48">
        <f>SUM(E15:E36)+SUM(E46:E49)+SUM(E61:E69)</f>
        <v>68</v>
      </c>
      <c r="F78" s="48">
        <f t="shared" ref="F78:P78" si="14">SUM(F15:F36)+SUM(F46:F49)+SUM(F61:F69)</f>
        <v>692</v>
      </c>
      <c r="G78" s="48">
        <f t="shared" si="14"/>
        <v>47</v>
      </c>
      <c r="H78" s="48">
        <f t="shared" si="14"/>
        <v>187</v>
      </c>
      <c r="I78" s="48">
        <f t="shared" si="14"/>
        <v>589</v>
      </c>
      <c r="J78" s="48">
        <f t="shared" si="14"/>
        <v>182</v>
      </c>
      <c r="K78" s="48">
        <f t="shared" si="14"/>
        <v>143</v>
      </c>
      <c r="L78" s="48">
        <f t="shared" si="14"/>
        <v>68</v>
      </c>
      <c r="M78" s="48">
        <f t="shared" si="14"/>
        <v>712</v>
      </c>
      <c r="N78" s="48">
        <f t="shared" si="14"/>
        <v>257</v>
      </c>
      <c r="O78" s="48">
        <f t="shared" si="14"/>
        <v>553</v>
      </c>
      <c r="P78" s="48">
        <f t="shared" si="14"/>
        <v>439</v>
      </c>
      <c r="Q78" s="48">
        <f t="shared" si="11"/>
        <v>3937</v>
      </c>
      <c r="R78" s="49">
        <f t="shared" si="12"/>
        <v>1141</v>
      </c>
      <c r="S78" s="50">
        <f t="shared" si="13"/>
        <v>0.28981457962915924</v>
      </c>
    </row>
    <row r="79" spans="1:20" ht="17.25" thickBot="1" x14ac:dyDescent="0.3">
      <c r="A79" s="51" t="s">
        <v>151</v>
      </c>
      <c r="B79" s="52"/>
      <c r="C79" s="52"/>
      <c r="D79" s="52"/>
      <c r="E79" s="53">
        <f>E77+E78</f>
        <v>85</v>
      </c>
      <c r="F79" s="53">
        <f t="shared" ref="F79:P79" si="15">F77+F78</f>
        <v>946</v>
      </c>
      <c r="G79" s="53">
        <f t="shared" si="15"/>
        <v>54</v>
      </c>
      <c r="H79" s="53">
        <f t="shared" si="15"/>
        <v>286</v>
      </c>
      <c r="I79" s="53">
        <f t="shared" si="15"/>
        <v>740</v>
      </c>
      <c r="J79" s="53">
        <f t="shared" si="15"/>
        <v>264</v>
      </c>
      <c r="K79" s="53">
        <f t="shared" si="15"/>
        <v>171</v>
      </c>
      <c r="L79" s="53">
        <f t="shared" si="15"/>
        <v>73</v>
      </c>
      <c r="M79" s="53">
        <f t="shared" si="15"/>
        <v>948</v>
      </c>
      <c r="N79" s="53">
        <f t="shared" si="15"/>
        <v>326</v>
      </c>
      <c r="O79" s="53">
        <f t="shared" si="15"/>
        <v>726</v>
      </c>
      <c r="P79" s="53">
        <f t="shared" si="15"/>
        <v>515</v>
      </c>
      <c r="Q79" s="53">
        <f t="shared" si="11"/>
        <v>5134</v>
      </c>
      <c r="R79" s="54">
        <f t="shared" si="12"/>
        <v>1425</v>
      </c>
      <c r="S79" s="55">
        <f t="shared" si="13"/>
        <v>0.27756135566809503</v>
      </c>
    </row>
  </sheetData>
  <autoFilter ref="T1:T73"/>
  <mergeCells count="20">
    <mergeCell ref="A78:D78"/>
    <mergeCell ref="A79:D79"/>
    <mergeCell ref="O75:P75"/>
    <mergeCell ref="Q75:Q76"/>
    <mergeCell ref="R75:R76"/>
    <mergeCell ref="S75:S76"/>
    <mergeCell ref="A76:D76"/>
    <mergeCell ref="A77:D77"/>
    <mergeCell ref="A51:D51"/>
    <mergeCell ref="A71:D71"/>
    <mergeCell ref="A75:D75"/>
    <mergeCell ref="E75:H75"/>
    <mergeCell ref="I75:L75"/>
    <mergeCell ref="M75:N75"/>
    <mergeCell ref="A1:S1"/>
    <mergeCell ref="Q2:Q3"/>
    <mergeCell ref="R2:R3"/>
    <mergeCell ref="S2:S3"/>
    <mergeCell ref="A4:D4"/>
    <mergeCell ref="A38:D38"/>
  </mergeCells>
  <phoneticPr fontId="2" type="noConversion"/>
  <pageMargins left="0.7" right="0.7" top="0.75" bottom="0.75" header="0.3" footer="0.3"/>
  <pageSetup paperSize="9" scale="76" orientation="portrait" r:id="rId1"/>
  <rowBreaks count="2" manualBreakCount="2">
    <brk id="37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111-2</vt:lpstr>
      <vt:lpstr>'111-2'!Print_Area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2023-09-04T04:04:41Z</dcterms:created>
  <dcterms:modified xsi:type="dcterms:W3CDTF">2023-09-04T05:35:48Z</dcterms:modified>
</cp:coreProperties>
</file>