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285" tabRatio="185"/>
  </bookViews>
  <sheets>
    <sheet name="105-108" sheetId="11" r:id="rId1"/>
  </sheets>
  <calcPr calcId="162913"/>
</workbook>
</file>

<file path=xl/calcChain.xml><?xml version="1.0" encoding="utf-8"?>
<calcChain xmlns="http://schemas.openxmlformats.org/spreadsheetml/2006/main">
  <c r="Q28" i="11" l="1"/>
  <c r="R28" i="11" s="1"/>
  <c r="R22" i="11"/>
  <c r="R23" i="11"/>
  <c r="R24" i="11"/>
  <c r="R25" i="11"/>
  <c r="R26" i="11"/>
  <c r="R27" i="11"/>
  <c r="Q26" i="11"/>
  <c r="Q25" i="11"/>
  <c r="Q24" i="11"/>
  <c r="Q23" i="11"/>
  <c r="Q22" i="11"/>
  <c r="R16" i="11"/>
  <c r="R17" i="11"/>
  <c r="R18" i="11"/>
  <c r="R19" i="11"/>
  <c r="R20" i="11"/>
  <c r="R21" i="11"/>
  <c r="Q17" i="11"/>
  <c r="Q16" i="11"/>
  <c r="R6" i="11"/>
  <c r="R7" i="11"/>
  <c r="R8" i="11"/>
  <c r="R10" i="11"/>
  <c r="R11" i="11"/>
  <c r="R12" i="11"/>
  <c r="R13" i="11"/>
  <c r="R14" i="11"/>
  <c r="R15" i="11"/>
  <c r="R5" i="11"/>
  <c r="Q9" i="11"/>
  <c r="Q8" i="11"/>
  <c r="Q7" i="11"/>
  <c r="Q6" i="11"/>
  <c r="Q5" i="11"/>
  <c r="P28" i="11"/>
  <c r="Q27" i="11"/>
  <c r="Q18" i="11"/>
  <c r="Q19" i="11"/>
  <c r="Q20" i="11"/>
  <c r="Q21" i="11"/>
  <c r="Q15" i="11"/>
  <c r="Q10" i="11"/>
  <c r="Q11" i="11"/>
  <c r="Q12" i="11"/>
  <c r="Q13" i="11"/>
  <c r="Q14" i="11"/>
  <c r="AA30" i="11"/>
  <c r="Z30" i="11"/>
  <c r="Y30" i="11"/>
  <c r="W30" i="11"/>
  <c r="V30" i="11"/>
  <c r="AA26" i="11"/>
  <c r="AA20" i="11"/>
  <c r="AA10" i="11"/>
  <c r="J15" i="11"/>
  <c r="J28" i="11" s="1"/>
  <c r="P15" i="11"/>
  <c r="P5" i="11"/>
  <c r="N28" i="11"/>
  <c r="N27" i="11"/>
  <c r="N21" i="11"/>
  <c r="N15" i="11"/>
  <c r="L28" i="11"/>
  <c r="L27" i="11"/>
  <c r="L21" i="11"/>
  <c r="L15" i="11"/>
  <c r="J27" i="11"/>
  <c r="J21" i="11"/>
  <c r="O28" i="11" l="1"/>
  <c r="G27" i="11" l="1"/>
  <c r="F27" i="11"/>
  <c r="G21" i="11"/>
  <c r="F21" i="11"/>
  <c r="G15" i="11"/>
  <c r="F15" i="11"/>
  <c r="G28" i="11" l="1"/>
  <c r="F28" i="11"/>
  <c r="H15" i="11"/>
  <c r="H7" i="11"/>
  <c r="I5" i="11" l="1"/>
  <c r="H28" i="11"/>
  <c r="H5" i="11"/>
  <c r="I28" i="11" l="1"/>
  <c r="M27" i="11"/>
  <c r="M21" i="11"/>
  <c r="M15" i="11"/>
  <c r="K27" i="11"/>
  <c r="K21" i="11"/>
  <c r="K15" i="11"/>
  <c r="H22" i="11"/>
  <c r="M28" i="11" l="1"/>
  <c r="K28" i="11"/>
  <c r="H16" i="11"/>
  <c r="H23" i="11" l="1"/>
  <c r="H24" i="11"/>
  <c r="H25" i="11"/>
  <c r="P25" i="11" s="1"/>
  <c r="H26" i="11"/>
  <c r="P26" i="11" s="1"/>
  <c r="P22" i="11"/>
  <c r="H17" i="11"/>
  <c r="H18" i="11"/>
  <c r="H19" i="11"/>
  <c r="H20" i="11"/>
  <c r="P16" i="11"/>
  <c r="H6" i="11"/>
  <c r="P6" i="11" s="1"/>
  <c r="P7" i="11"/>
  <c r="H8" i="11"/>
  <c r="P8" i="11" s="1"/>
  <c r="H9" i="11"/>
  <c r="P9" i="11" s="1"/>
  <c r="H10" i="11"/>
  <c r="P10" i="11" s="1"/>
  <c r="H11" i="11"/>
  <c r="P11" i="11" s="1"/>
  <c r="H12" i="11"/>
  <c r="P12" i="11" s="1"/>
  <c r="H13" i="11"/>
  <c r="P13" i="11" s="1"/>
  <c r="H14" i="11"/>
  <c r="P14" i="11" s="1"/>
  <c r="H27" i="11" l="1"/>
  <c r="P27" i="11" s="1"/>
  <c r="P19" i="11"/>
  <c r="H21" i="11"/>
  <c r="P18" i="11"/>
  <c r="P24" i="11"/>
  <c r="P20" i="11"/>
  <c r="P17" i="11"/>
  <c r="P23" i="11"/>
  <c r="I16" i="11" l="1"/>
  <c r="P21" i="11"/>
  <c r="I22" i="11"/>
</calcChain>
</file>

<file path=xl/sharedStrings.xml><?xml version="1.0" encoding="utf-8"?>
<sst xmlns="http://schemas.openxmlformats.org/spreadsheetml/2006/main" count="127" uniqueCount="110">
  <si>
    <t>編號</t>
  </si>
  <si>
    <t>學程名稱</t>
  </si>
  <si>
    <t>召集
老師</t>
  </si>
  <si>
    <t>取證</t>
  </si>
  <si>
    <t>葛致慧</t>
  </si>
  <si>
    <t>網實通路整合</t>
  </si>
  <si>
    <t>王德華</t>
  </si>
  <si>
    <t>林曉雯</t>
  </si>
  <si>
    <t>蘇啟鴻</t>
  </si>
  <si>
    <t>學分數</t>
    <phoneticPr fontId="19" type="noConversion"/>
  </si>
  <si>
    <t>修讀</t>
  </si>
  <si>
    <t>全部修讀人數=修讀+取證</t>
  </si>
  <si>
    <t>取證比率=
取證/全部修讀人數</t>
  </si>
  <si>
    <t>幸福產業婚慶服務經營管理</t>
    <phoneticPr fontId="19" type="noConversion"/>
  </si>
  <si>
    <t>雲端行動應用實務</t>
    <phoneticPr fontId="19" type="noConversion"/>
  </si>
  <si>
    <t>翻轉農業 明日餐桌</t>
    <phoneticPr fontId="19" type="noConversion"/>
  </si>
  <si>
    <t>跨境電子商務</t>
    <phoneticPr fontId="19" type="noConversion"/>
  </si>
  <si>
    <t>陳明郁</t>
    <phoneticPr fontId="19" type="noConversion"/>
  </si>
  <si>
    <t>創業家能力 (106)</t>
    <phoneticPr fontId="19" type="noConversion"/>
  </si>
  <si>
    <t>沈介文</t>
    <phoneticPr fontId="19" type="noConversion"/>
  </si>
  <si>
    <t xml:space="preserve">物聯網科技與行銷 </t>
    <phoneticPr fontId="19" type="noConversion"/>
  </si>
  <si>
    <t>國際空勤服務 (107)</t>
    <phoneticPr fontId="19" type="noConversion"/>
  </si>
  <si>
    <t>FinTech (108)</t>
  </si>
  <si>
    <t>郎一全</t>
  </si>
  <si>
    <t>服務創新商業模式 (108規劃)</t>
  </si>
  <si>
    <t>區域商貿 (108)</t>
  </si>
  <si>
    <t>林郁芬</t>
  </si>
  <si>
    <t xml:space="preserve"> 108學年度 全校總計</t>
    <phoneticPr fontId="19" type="noConversion"/>
  </si>
  <si>
    <t>關芳芳</t>
    <phoneticPr fontId="19" type="noConversion"/>
  </si>
  <si>
    <t>MICE雙語 (108)</t>
    <phoneticPr fontId="19" type="noConversion"/>
  </si>
  <si>
    <t>會展活動管理(全英文)</t>
    <phoneticPr fontId="19" type="noConversion"/>
  </si>
  <si>
    <t>e化財富管理</t>
    <phoneticPr fontId="19" type="noConversion"/>
  </si>
  <si>
    <t>金融科技</t>
    <phoneticPr fontId="19" type="noConversion"/>
  </si>
  <si>
    <t>會議展覽管理</t>
    <phoneticPr fontId="19" type="noConversion"/>
  </si>
  <si>
    <t>拉丁美洲商貿</t>
    <phoneticPr fontId="19" type="noConversion"/>
  </si>
  <si>
    <t>東南亞商貿</t>
    <phoneticPr fontId="19" type="noConversion"/>
  </si>
  <si>
    <t>日本商貿</t>
    <phoneticPr fontId="19" type="noConversion"/>
  </si>
  <si>
    <t>退場</t>
    <phoneticPr fontId="19" type="noConversion"/>
  </si>
  <si>
    <t>獎勵旅遊規劃與服務</t>
    <phoneticPr fontId="19" type="noConversion"/>
  </si>
  <si>
    <t>陳桂嫻</t>
    <phoneticPr fontId="19" type="noConversion"/>
  </si>
  <si>
    <t>108學年度各學院取證比率 KPI 為 70%</t>
    <phoneticPr fontId="19" type="noConversion"/>
  </si>
  <si>
    <t>吳宜靜</t>
    <phoneticPr fontId="19" type="noConversion"/>
  </si>
  <si>
    <t>洪大翔</t>
    <phoneticPr fontId="19" type="noConversion"/>
  </si>
  <si>
    <t xml:space="preserve"> 108學年度(~109.7.31)  各學程修讀及取證人數  製表日期：109.7.01</t>
    <phoneticPr fontId="19" type="noConversion"/>
  </si>
  <si>
    <t>學院</t>
    <phoneticPr fontId="22" type="noConversion"/>
  </si>
  <si>
    <t>學分學程</t>
    <phoneticPr fontId="22" type="noConversion"/>
  </si>
  <si>
    <t>微學程</t>
    <phoneticPr fontId="22" type="noConversion"/>
  </si>
  <si>
    <t>名稱</t>
    <phoneticPr fontId="22" type="noConversion"/>
  </si>
  <si>
    <t xml:space="preserve">MICE 雙語 </t>
    <phoneticPr fontId="22" type="noConversion"/>
  </si>
  <si>
    <t>會展行銷實務</t>
    <phoneticPr fontId="22" type="noConversion"/>
  </si>
  <si>
    <t>獎勵旅遊規劃與服務</t>
    <phoneticPr fontId="22" type="noConversion"/>
  </si>
  <si>
    <t>FinTech</t>
    <phoneticPr fontId="22" type="noConversion"/>
  </si>
  <si>
    <t>智能投資創新應用</t>
    <phoneticPr fontId="22" type="noConversion"/>
  </si>
  <si>
    <t>大數據與金融監理</t>
    <phoneticPr fontId="22" type="noConversion"/>
  </si>
  <si>
    <t>金融數位行銷</t>
    <phoneticPr fontId="22" type="noConversion"/>
  </si>
  <si>
    <t>高資產財富管理</t>
    <phoneticPr fontId="22" type="noConversion"/>
  </si>
  <si>
    <t xml:space="preserve">服務創新商業模式 </t>
    <phoneticPr fontId="22" type="noConversion"/>
  </si>
  <si>
    <t>商業模式創新創業</t>
    <phoneticPr fontId="22" type="noConversion"/>
  </si>
  <si>
    <t>幸福產業婚慶服務經營管理</t>
    <phoneticPr fontId="22" type="noConversion"/>
  </si>
  <si>
    <t>婚慶服務經營管理</t>
    <phoneticPr fontId="22" type="noConversion"/>
  </si>
  <si>
    <t>網實通路整合</t>
    <phoneticPr fontId="22" type="noConversion"/>
  </si>
  <si>
    <t>新零售營運</t>
    <phoneticPr fontId="22" type="noConversion"/>
  </si>
  <si>
    <t>咖啡與創意飲食經營</t>
    <phoneticPr fontId="22" type="noConversion"/>
  </si>
  <si>
    <t>記帳士培育</t>
    <phoneticPr fontId="22" type="noConversion"/>
  </si>
  <si>
    <t>整復推拿調理養生</t>
    <phoneticPr fontId="22" type="noConversion"/>
  </si>
  <si>
    <t>橘色產業服務</t>
    <phoneticPr fontId="22" type="noConversion"/>
  </si>
  <si>
    <t>區域商貿</t>
    <phoneticPr fontId="22" type="noConversion"/>
  </si>
  <si>
    <t>拉丁美洲商貿</t>
    <phoneticPr fontId="22" type="noConversion"/>
  </si>
  <si>
    <t>東南亞商貿</t>
    <phoneticPr fontId="22" type="noConversion"/>
  </si>
  <si>
    <t>日本商貿</t>
    <phoneticPr fontId="22" type="noConversion"/>
  </si>
  <si>
    <t>國際空勤服務</t>
    <phoneticPr fontId="22" type="noConversion"/>
  </si>
  <si>
    <t>-</t>
    <phoneticPr fontId="22" type="noConversion"/>
  </si>
  <si>
    <t>外貿數位科技 (109新設)</t>
    <phoneticPr fontId="22" type="noConversion"/>
  </si>
  <si>
    <t>智慧商貿</t>
    <phoneticPr fontId="22" type="noConversion"/>
  </si>
  <si>
    <t>雲端行動應用實務</t>
    <phoneticPr fontId="22" type="noConversion"/>
  </si>
  <si>
    <t>智慧雲端行動科技</t>
    <phoneticPr fontId="22" type="noConversion"/>
  </si>
  <si>
    <t>翻轉農業 明日餐桌</t>
    <phoneticPr fontId="22" type="noConversion"/>
  </si>
  <si>
    <t>明日餐桌</t>
    <phoneticPr fontId="22" type="noConversion"/>
  </si>
  <si>
    <t>跨境電子商務</t>
    <phoneticPr fontId="22" type="noConversion"/>
  </si>
  <si>
    <t>多元文化跨境電商虛實整合</t>
    <phoneticPr fontId="22" type="noConversion"/>
  </si>
  <si>
    <t>物聯網科技與行銷</t>
    <phoneticPr fontId="22" type="noConversion"/>
  </si>
  <si>
    <t>創業家能力</t>
    <phoneticPr fontId="22" type="noConversion"/>
  </si>
  <si>
    <t>新媒體傳播</t>
    <phoneticPr fontId="22" type="noConversion"/>
  </si>
  <si>
    <t>全方位整合性行銷</t>
    <phoneticPr fontId="22" type="noConversion"/>
  </si>
  <si>
    <r>
      <t xml:space="preserve"> 108</t>
    </r>
    <r>
      <rPr>
        <sz val="18"/>
        <color theme="1"/>
        <rFont val="細明體"/>
        <family val="3"/>
        <charset val="136"/>
      </rPr>
      <t>級入學生</t>
    </r>
    <phoneticPr fontId="22" type="noConversion"/>
  </si>
  <si>
    <t>修讀人數</t>
    <phoneticPr fontId="19" type="noConversion"/>
  </si>
  <si>
    <t>學分學程修讀人數</t>
    <phoneticPr fontId="22" type="noConversion"/>
  </si>
  <si>
    <t>微學程修讀人數</t>
    <phoneticPr fontId="19" type="noConversion"/>
  </si>
  <si>
    <t>製表日期：109.7.01</t>
  </si>
  <si>
    <t>-</t>
    <phoneticPr fontId="19" type="noConversion"/>
  </si>
  <si>
    <t>跨系人數</t>
  </si>
  <si>
    <t>跨系人數</t>
    <phoneticPr fontId="19" type="noConversion"/>
  </si>
  <si>
    <t>跨系人數</t>
    <phoneticPr fontId="19" type="noConversion"/>
  </si>
  <si>
    <t>修讀人數合計</t>
    <phoneticPr fontId="19" type="noConversion"/>
  </si>
  <si>
    <t>-</t>
    <phoneticPr fontId="19" type="noConversion"/>
  </si>
  <si>
    <t xml:space="preserve">商務管理學院 </t>
    <phoneticPr fontId="19" type="noConversion"/>
  </si>
  <si>
    <t xml:space="preserve">商貿外語學院 </t>
    <phoneticPr fontId="19" type="noConversion"/>
  </si>
  <si>
    <t xml:space="preserve">創新設計學院 </t>
    <phoneticPr fontId="19" type="noConversion"/>
  </si>
  <si>
    <t>跨系比率</t>
    <phoneticPr fontId="19" type="noConversion"/>
  </si>
  <si>
    <t xml:space="preserve">商務管理
</t>
    <phoneticPr fontId="22" type="noConversion"/>
  </si>
  <si>
    <t xml:space="preserve">商貿外語
</t>
    <phoneticPr fontId="22" type="noConversion"/>
  </si>
  <si>
    <t xml:space="preserve">創新設計
</t>
    <phoneticPr fontId="22" type="noConversion"/>
  </si>
  <si>
    <t>學程修讀人數</t>
    <phoneticPr fontId="19" type="noConversion"/>
  </si>
  <si>
    <t>學分學程
及微學程</t>
    <phoneticPr fontId="19" type="noConversion"/>
  </si>
  <si>
    <t>學分學程
及微學程</t>
    <phoneticPr fontId="19" type="noConversion"/>
  </si>
  <si>
    <t>學分學程
及微學程</t>
    <phoneticPr fontId="19" type="noConversion"/>
  </si>
  <si>
    <t>106 級</t>
    <phoneticPr fontId="19" type="noConversion"/>
  </si>
  <si>
    <t>107 級</t>
    <phoneticPr fontId="19" type="noConversion"/>
  </si>
  <si>
    <t>108 級</t>
    <phoneticPr fontId="19" type="noConversion"/>
  </si>
  <si>
    <t>105 級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</si>
</sst>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0_ "/>
  </numFmts>
  <fonts count="31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sz val="12"/>
      <color rgb="FFFA7D00"/>
      <name val="新細明體"/>
      <family val="1"/>
      <charset val="136"/>
    </font>
    <font>
      <b/>
      <sz val="18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8"/>
      <color theme="1"/>
      <name val="Times New Roman"/>
      <family val="1"/>
    </font>
    <font>
      <sz val="9"/>
      <name val="新細明體"/>
      <family val="2"/>
      <charset val="136"/>
      <scheme val="minor"/>
    </font>
    <font>
      <sz val="14"/>
      <color theme="1"/>
      <name val="新細明體"/>
      <family val="1"/>
      <charset val="136"/>
      <scheme val="minor"/>
    </font>
    <font>
      <sz val="14"/>
      <color theme="1"/>
      <name val="細明體"/>
      <family val="3"/>
      <charset val="136"/>
    </font>
    <font>
      <u/>
      <sz val="12"/>
      <color theme="10"/>
      <name val="新細明體"/>
      <family val="2"/>
      <charset val="136"/>
      <scheme val="minor"/>
    </font>
    <font>
      <u/>
      <sz val="14"/>
      <color theme="10"/>
      <name val="新細明體"/>
      <family val="2"/>
      <charset val="136"/>
      <scheme val="minor"/>
    </font>
    <font>
      <u/>
      <sz val="14"/>
      <color theme="10"/>
      <name val="新細明體"/>
      <family val="1"/>
      <charset val="136"/>
      <scheme val="minor"/>
    </font>
    <font>
      <sz val="18"/>
      <color theme="1"/>
      <name val="細明體"/>
      <family val="3"/>
      <charset val="136"/>
    </font>
    <font>
      <sz val="14"/>
      <color rgb="FF000000"/>
      <name val="新細明體"/>
      <family val="1"/>
      <charset val="136"/>
    </font>
    <font>
      <u/>
      <sz val="14"/>
      <color rgb="FF0000CC"/>
      <name val="新細明體"/>
      <family val="2"/>
      <charset val="136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FFC7CE"/>
        <bgColor rgb="FFFFC7CE"/>
      </patternFill>
    </fill>
    <fill>
      <patternFill patternType="solid">
        <fgColor rgb="FFC6EFCE"/>
        <bgColor rgb="FFC6EFCE"/>
      </patternFill>
    </fill>
    <fill>
      <patternFill patternType="solid">
        <fgColor rgb="FFA5A5A5"/>
        <bgColor rgb="FFA5A5A5"/>
      </patternFill>
    </fill>
    <fill>
      <patternFill patternType="solid">
        <fgColor rgb="FFF2F2F2"/>
        <bgColor rgb="FFF2F2F2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DE9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rgb="FFFFFFFF"/>
      </patternFill>
    </fill>
  </fills>
  <borders count="1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ck">
        <color rgb="FFFF0000"/>
      </left>
      <right style="thin">
        <color rgb="FFFF0000"/>
      </right>
      <top style="thick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ck">
        <color rgb="FFFF0000"/>
      </top>
      <bottom style="thin">
        <color rgb="FFFF0000"/>
      </bottom>
      <diagonal/>
    </border>
    <border>
      <left style="thick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ck">
        <color rgb="FFFF0000"/>
      </right>
      <top style="thin">
        <color rgb="FFFF0000"/>
      </top>
      <bottom style="thin">
        <color rgb="FFFF0000"/>
      </bottom>
      <diagonal/>
    </border>
    <border>
      <left style="thick">
        <color rgb="FFFF0000"/>
      </left>
      <right style="thin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rgb="FFFF0000"/>
      </left>
      <right style="thin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/>
      <top style="thin">
        <color rgb="FFFF0000"/>
      </top>
      <bottom style="thick">
        <color rgb="FFFF0000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 style="thin">
        <color rgb="FFFF0000"/>
      </top>
      <bottom style="thick">
        <color rgb="FFFF0000"/>
      </bottom>
      <diagonal/>
    </border>
    <border>
      <left/>
      <right style="thin">
        <color rgb="FFFF0000"/>
      </right>
      <top style="thin">
        <color rgb="FFFF0000"/>
      </top>
      <bottom style="thick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ck">
        <color rgb="FFFF0000"/>
      </bottom>
      <diagonal/>
    </border>
    <border>
      <left style="thin">
        <color rgb="FFFF0000"/>
      </left>
      <right style="thick">
        <color rgb="FFFF0000"/>
      </right>
      <top style="thin">
        <color rgb="FFFF0000"/>
      </top>
      <bottom style="thick">
        <color rgb="FFFF0000"/>
      </bottom>
      <diagonal/>
    </border>
    <border>
      <left style="thick">
        <color rgb="FFFF0000"/>
      </left>
      <right style="thin">
        <color rgb="FFFF0000"/>
      </right>
      <top style="thin">
        <color rgb="FFFF0000"/>
      </top>
      <bottom style="thick">
        <color rgb="FFFF0000"/>
      </bottom>
      <diagonal/>
    </border>
    <border>
      <left style="thin">
        <color rgb="FFFF0000"/>
      </left>
      <right style="thick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 style="thick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ck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ck">
        <color rgb="FFFF0000"/>
      </top>
      <bottom/>
      <diagonal/>
    </border>
    <border>
      <left style="thick">
        <color rgb="FFFF0000"/>
      </left>
      <right style="thin">
        <color rgb="FFFF0000"/>
      </right>
      <top style="thick">
        <color rgb="FFFF0000"/>
      </top>
      <bottom/>
      <diagonal/>
    </border>
    <border>
      <left style="thick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rgb="FFFF0000"/>
      </left>
      <right/>
      <top style="thick">
        <color rgb="FFFF0000"/>
      </top>
      <bottom style="thin">
        <color rgb="FFFF0000"/>
      </bottom>
      <diagonal/>
    </border>
    <border>
      <left/>
      <right/>
      <top style="thick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/>
      <bottom style="thick">
        <color rgb="FFFF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rgb="FFFF0000"/>
      </left>
      <right style="thin">
        <color auto="1"/>
      </right>
      <top style="thick">
        <color rgb="FFFF0000"/>
      </top>
      <bottom/>
      <diagonal/>
    </border>
    <border>
      <left style="thin">
        <color auto="1"/>
      </left>
      <right/>
      <top style="thick">
        <color rgb="FFFF0000"/>
      </top>
      <bottom/>
      <diagonal/>
    </border>
    <border>
      <left style="thin">
        <color auto="1"/>
      </left>
      <right style="thin">
        <color auto="1"/>
      </right>
      <top style="thick">
        <color rgb="FFFF0000"/>
      </top>
      <bottom/>
      <diagonal/>
    </border>
    <border>
      <left/>
      <right/>
      <top style="thick">
        <color rgb="FFFF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rgb="FFFF0000"/>
      </top>
      <bottom style="thin">
        <color auto="1"/>
      </bottom>
      <diagonal/>
    </border>
    <border>
      <left style="thin">
        <color auto="1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n">
        <color auto="1"/>
      </right>
      <top/>
      <bottom/>
      <diagonal/>
    </border>
    <border>
      <left style="thin">
        <color auto="1"/>
      </left>
      <right style="thick">
        <color rgb="FFFF0000"/>
      </right>
      <top/>
      <bottom/>
      <diagonal/>
    </border>
    <border>
      <left style="thick">
        <color rgb="FFFF0000"/>
      </left>
      <right style="thin">
        <color auto="1"/>
      </right>
      <top/>
      <bottom style="thick">
        <color rgb="FFFF0000"/>
      </bottom>
      <diagonal/>
    </border>
    <border>
      <left style="thin">
        <color auto="1"/>
      </left>
      <right/>
      <top/>
      <bottom style="thick">
        <color rgb="FFFF0000"/>
      </bottom>
      <diagonal/>
    </border>
    <border>
      <left style="thin">
        <color auto="1"/>
      </left>
      <right style="thin">
        <color auto="1"/>
      </right>
      <top/>
      <bottom style="thick">
        <color rgb="FFFF0000"/>
      </bottom>
      <diagonal/>
    </border>
    <border>
      <left/>
      <right/>
      <top style="thin">
        <color auto="1"/>
      </top>
      <bottom style="thick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rgb="FFFF0000"/>
      </bottom>
      <diagonal/>
    </border>
    <border>
      <left style="thin">
        <color auto="1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n">
        <color auto="1"/>
      </right>
      <top/>
      <bottom style="thick">
        <color rgb="FFFF0000"/>
      </bottom>
      <diagonal/>
    </border>
    <border>
      <left style="thin">
        <color auto="1"/>
      </left>
      <right style="thick">
        <color rgb="FFFF000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ck">
        <color rgb="FFFF0000"/>
      </top>
      <bottom style="thin">
        <color theme="0" tint="-0.24994659260841701"/>
      </bottom>
      <diagonal/>
    </border>
    <border>
      <left/>
      <right/>
      <top style="thick">
        <color rgb="FFFF000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ck">
        <color rgb="FFFF0000"/>
      </top>
      <bottom style="thin">
        <color theme="0" tint="-0.24994659260841701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rgb="FFFF0000"/>
      </left>
      <right/>
      <top style="thick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ck">
        <color rgb="FFFF0000"/>
      </left>
      <right/>
      <top style="thick">
        <color rgb="FFFF0000"/>
      </top>
      <bottom style="thin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n">
        <color rgb="FFFF0000"/>
      </bottom>
      <diagonal/>
    </border>
    <border>
      <left style="thin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 style="thin">
        <color rgb="FFFF0000"/>
      </right>
      <top style="thin">
        <color rgb="FFFF0000"/>
      </top>
      <bottom/>
      <diagonal/>
    </border>
    <border>
      <left/>
      <right style="thick">
        <color rgb="FFFF0000"/>
      </right>
      <top style="thin">
        <color rgb="FFFF0000"/>
      </top>
      <bottom style="thin">
        <color rgb="FFFF0000"/>
      </bottom>
      <diagonal/>
    </border>
    <border>
      <left/>
      <right style="thick">
        <color rgb="FFFF0000"/>
      </right>
      <top style="thin">
        <color rgb="FFFF0000"/>
      </top>
      <bottom/>
      <diagonal/>
    </border>
    <border>
      <left style="thin">
        <color rgb="FFFF0000"/>
      </left>
      <right style="thick">
        <color rgb="FFFF0000"/>
      </right>
      <top style="thick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n">
        <color rgb="FFFF0000"/>
      </top>
      <bottom style="thick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rgb="FFFF0000"/>
      </bottom>
      <diagonal/>
    </border>
    <border>
      <left style="thick">
        <color rgb="FFFF0000"/>
      </left>
      <right style="thick">
        <color rgb="FFFF0000"/>
      </right>
      <top style="thin">
        <color rgb="FFFF0000"/>
      </top>
      <bottom style="thin">
        <color rgb="FFFF0000"/>
      </bottom>
      <diagonal/>
    </border>
    <border>
      <left style="thick">
        <color rgb="FFFF0000"/>
      </left>
      <right style="thick">
        <color rgb="FFFF0000"/>
      </right>
      <top style="thin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/>
      <bottom style="thin">
        <color rgb="FFFF0000"/>
      </bottom>
      <diagonal/>
    </border>
    <border>
      <left style="thick">
        <color rgb="FFFF0000"/>
      </left>
      <right style="thick">
        <color rgb="FFFF0000"/>
      </right>
      <top style="thin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/>
      <right style="thin">
        <color auto="1"/>
      </right>
      <top style="thin">
        <color auto="1"/>
      </top>
      <bottom style="thick">
        <color rgb="FFFF0000"/>
      </bottom>
      <diagonal/>
    </border>
    <border>
      <left/>
      <right style="thin">
        <color auto="1"/>
      </right>
      <top style="thick">
        <color rgb="FFFF0000"/>
      </top>
      <bottom style="thin">
        <color auto="1"/>
      </bottom>
      <diagonal/>
    </border>
    <border>
      <left style="thin">
        <color auto="1"/>
      </left>
      <right style="thick">
        <color rgb="FFFF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rgb="FFFF0000"/>
      </right>
      <top style="thin">
        <color auto="1"/>
      </top>
      <bottom/>
      <diagonal/>
    </border>
    <border>
      <left style="thin">
        <color auto="1"/>
      </left>
      <right style="thick">
        <color rgb="FFFF0000"/>
      </right>
      <top style="thick">
        <color rgb="FFFF0000"/>
      </top>
      <bottom style="thin">
        <color auto="1"/>
      </bottom>
      <diagonal/>
    </border>
    <border>
      <left style="thin">
        <color auto="1"/>
      </left>
      <right style="thick">
        <color rgb="FFFF0000"/>
      </right>
      <top style="thin">
        <color auto="1"/>
      </top>
      <bottom style="thick">
        <color rgb="FFFF0000"/>
      </bottom>
      <diagonal/>
    </border>
    <border>
      <left style="thin">
        <color auto="1"/>
      </left>
      <right style="thick">
        <color rgb="FFFF0000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rgb="FFFF0000"/>
      </top>
      <bottom style="thick">
        <color rgb="FFFF0000"/>
      </bottom>
      <diagonal/>
    </border>
    <border>
      <left/>
      <right style="thin">
        <color auto="1"/>
      </right>
      <top style="thick">
        <color rgb="FFFF0000"/>
      </top>
      <bottom style="thick">
        <color rgb="FFFF0000"/>
      </bottom>
      <diagonal/>
    </border>
    <border>
      <left style="thin">
        <color auto="1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rgb="FFFF0000"/>
      </left>
      <right/>
      <top style="thick">
        <color rgb="FFFF0000"/>
      </top>
      <bottom style="thick">
        <color rgb="FFFF0000"/>
      </bottom>
      <diagonal/>
    </border>
    <border>
      <left style="thin">
        <color rgb="FFFF0000"/>
      </left>
      <right style="thick">
        <color rgb="FFFF0000"/>
      </right>
      <top style="thin">
        <color rgb="FFFF0000"/>
      </top>
      <bottom/>
      <diagonal/>
    </border>
  </borders>
  <cellStyleXfs count="44">
    <xf numFmtId="0" fontId="0" fillId="0" borderId="0">
      <alignment vertical="center"/>
    </xf>
    <xf numFmtId="0" fontId="1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5" fillId="14" borderId="1" applyNumberFormat="0" applyAlignment="0" applyProtection="0">
      <alignment vertical="center"/>
    </xf>
    <xf numFmtId="0" fontId="16" fillId="7" borderId="2" applyNumberFormat="0" applyAlignment="0" applyProtection="0">
      <alignment vertical="center"/>
    </xf>
    <xf numFmtId="0" fontId="11" fillId="7" borderId="1" applyNumberFormat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3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" fillId="15" borderId="0" applyNumberFormat="0" applyFont="0" applyBorder="0" applyAlignment="0" applyProtection="0">
      <alignment vertical="center"/>
    </xf>
    <xf numFmtId="0" fontId="1" fillId="21" borderId="0" applyNumberFormat="0" applyFon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" fillId="16" borderId="0" applyNumberFormat="0" applyFont="0" applyBorder="0" applyAlignment="0" applyProtection="0">
      <alignment vertical="center"/>
    </xf>
    <xf numFmtId="0" fontId="1" fillId="22" borderId="0" applyNumberFormat="0" applyFon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" fillId="17" borderId="0" applyNumberFormat="0" applyFont="0" applyBorder="0" applyAlignment="0" applyProtection="0">
      <alignment vertical="center"/>
    </xf>
    <xf numFmtId="0" fontId="1" fillId="23" borderId="0" applyNumberFormat="0" applyFon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" fillId="18" borderId="0" applyNumberFormat="0" applyFont="0" applyBorder="0" applyAlignment="0" applyProtection="0">
      <alignment vertical="center"/>
    </xf>
    <xf numFmtId="0" fontId="1" fillId="24" borderId="0" applyNumberFormat="0" applyFon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" fillId="19" borderId="0" applyNumberFormat="0" applyFont="0" applyBorder="0" applyAlignment="0" applyProtection="0">
      <alignment vertical="center"/>
    </xf>
    <xf numFmtId="0" fontId="1" fillId="25" borderId="0" applyNumberFormat="0" applyFon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" fillId="20" borderId="0" applyNumberFormat="0" applyFont="0" applyBorder="0" applyAlignment="0" applyProtection="0">
      <alignment vertical="center"/>
    </xf>
    <xf numFmtId="0" fontId="1" fillId="26" borderId="0" applyNumberFormat="0" applyFon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</cellStyleXfs>
  <cellXfs count="20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10" xfId="0" applyFill="1" applyBorder="1" applyAlignment="1">
      <alignment horizontal="left" vertical="center"/>
    </xf>
    <xf numFmtId="176" fontId="0" fillId="34" borderId="10" xfId="0" applyNumberForma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left" vertical="center"/>
    </xf>
    <xf numFmtId="0" fontId="20" fillId="34" borderId="1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left" vertical="center"/>
    </xf>
    <xf numFmtId="0" fontId="0" fillId="34" borderId="13" xfId="0" applyFill="1" applyBorder="1" applyAlignment="1">
      <alignment horizontal="center" vertical="center"/>
    </xf>
    <xf numFmtId="176" fontId="0" fillId="34" borderId="13" xfId="0" applyNumberFormat="1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34" borderId="31" xfId="0" applyFill="1" applyBorder="1" applyAlignment="1">
      <alignment horizontal="left" vertical="center"/>
    </xf>
    <xf numFmtId="0" fontId="0" fillId="33" borderId="31" xfId="0" applyFill="1" applyBorder="1" applyAlignment="1">
      <alignment horizontal="left" vertical="center" wrapText="1"/>
    </xf>
    <xf numFmtId="0" fontId="20" fillId="34" borderId="31" xfId="0" applyFont="1" applyFill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176" fontId="0" fillId="36" borderId="17" xfId="0" applyNumberFormat="1" applyFill="1" applyBorder="1" applyAlignment="1">
      <alignment horizontal="center" vertical="center"/>
    </xf>
    <xf numFmtId="176" fontId="0" fillId="34" borderId="15" xfId="0" applyNumberFormat="1" applyFill="1" applyBorder="1" applyAlignment="1">
      <alignment horizontal="center" vertical="center"/>
    </xf>
    <xf numFmtId="0" fontId="0" fillId="34" borderId="34" xfId="0" applyFill="1" applyBorder="1" applyAlignment="1">
      <alignment horizontal="center" vertical="center"/>
    </xf>
    <xf numFmtId="0" fontId="0" fillId="34" borderId="35" xfId="0" applyFill="1" applyBorder="1" applyAlignment="1">
      <alignment horizontal="left" vertical="center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176" fontId="0" fillId="34" borderId="25" xfId="0" applyNumberFormat="1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176" fontId="0" fillId="34" borderId="26" xfId="0" applyNumberFormat="1" applyFill="1" applyBorder="1" applyAlignment="1">
      <alignment horizontal="center" vertical="center"/>
    </xf>
    <xf numFmtId="176" fontId="0" fillId="34" borderId="11" xfId="0" applyNumberFormat="1" applyFill="1" applyBorder="1" applyAlignment="1">
      <alignment horizontal="center" vertical="center"/>
    </xf>
    <xf numFmtId="0" fontId="0" fillId="37" borderId="13" xfId="0" applyFill="1" applyBorder="1" applyAlignment="1">
      <alignment horizontal="left" vertical="center" wrapText="1"/>
    </xf>
    <xf numFmtId="0" fontId="0" fillId="37" borderId="13" xfId="0" applyFill="1" applyBorder="1" applyAlignment="1">
      <alignment horizontal="center" vertical="center" wrapText="1"/>
    </xf>
    <xf numFmtId="0" fontId="23" fillId="34" borderId="50" xfId="0" applyFont="1" applyFill="1" applyBorder="1" applyAlignment="1">
      <alignment horizontal="center" vertical="center"/>
    </xf>
    <xf numFmtId="0" fontId="26" fillId="34" borderId="50" xfId="43" applyFont="1" applyFill="1" applyBorder="1">
      <alignment vertical="center"/>
    </xf>
    <xf numFmtId="0" fontId="23" fillId="34" borderId="54" xfId="0" applyFont="1" applyFill="1" applyBorder="1" applyAlignment="1">
      <alignment vertical="center"/>
    </xf>
    <xf numFmtId="0" fontId="23" fillId="34" borderId="57" xfId="0" applyFont="1" applyFill="1" applyBorder="1" applyAlignment="1">
      <alignment vertical="center"/>
    </xf>
    <xf numFmtId="0" fontId="26" fillId="34" borderId="53" xfId="43" applyFont="1" applyFill="1" applyBorder="1">
      <alignment vertical="center"/>
    </xf>
    <xf numFmtId="0" fontId="26" fillId="34" borderId="50" xfId="43" applyFont="1" applyFill="1" applyBorder="1" applyAlignment="1">
      <alignment vertical="center" wrapText="1"/>
    </xf>
    <xf numFmtId="0" fontId="21" fillId="34" borderId="47" xfId="0" applyFont="1" applyFill="1" applyBorder="1" applyAlignment="1">
      <alignment vertical="center"/>
    </xf>
    <xf numFmtId="0" fontId="21" fillId="34" borderId="48" xfId="0" applyFont="1" applyFill="1" applyBorder="1" applyAlignment="1">
      <alignment vertical="center"/>
    </xf>
    <xf numFmtId="0" fontId="23" fillId="34" borderId="53" xfId="0" applyFont="1" applyFill="1" applyBorder="1" applyAlignment="1">
      <alignment horizontal="center" vertical="center"/>
    </xf>
    <xf numFmtId="0" fontId="23" fillId="34" borderId="52" xfId="0" applyFont="1" applyFill="1" applyBorder="1" applyAlignment="1">
      <alignment horizontal="center" vertical="center"/>
    </xf>
    <xf numFmtId="0" fontId="23" fillId="34" borderId="56" xfId="0" applyFont="1" applyFill="1" applyBorder="1" applyAlignment="1">
      <alignment horizontal="center" vertical="center"/>
    </xf>
    <xf numFmtId="0" fontId="24" fillId="34" borderId="47" xfId="0" applyFont="1" applyFill="1" applyBorder="1" applyAlignment="1">
      <alignment horizontal="left" vertical="center"/>
    </xf>
    <xf numFmtId="0" fontId="26" fillId="34" borderId="47" xfId="43" applyFont="1" applyFill="1" applyBorder="1">
      <alignment vertical="center"/>
    </xf>
    <xf numFmtId="0" fontId="26" fillId="34" borderId="48" xfId="43" applyFont="1" applyFill="1" applyBorder="1" applyAlignment="1">
      <alignment horizontal="left" vertical="center"/>
    </xf>
    <xf numFmtId="0" fontId="26" fillId="34" borderId="47" xfId="43" applyFont="1" applyFill="1" applyBorder="1" applyAlignment="1">
      <alignment vertical="center"/>
    </xf>
    <xf numFmtId="0" fontId="26" fillId="34" borderId="48" xfId="43" applyFont="1" applyFill="1" applyBorder="1">
      <alignment vertical="center"/>
    </xf>
    <xf numFmtId="0" fontId="0" fillId="0" borderId="49" xfId="0" applyBorder="1">
      <alignment vertical="center"/>
    </xf>
    <xf numFmtId="0" fontId="23" fillId="34" borderId="54" xfId="0" applyFont="1" applyFill="1" applyBorder="1" applyAlignment="1">
      <alignment horizontal="left" vertical="center"/>
    </xf>
    <xf numFmtId="0" fontId="23" fillId="34" borderId="55" xfId="0" applyFont="1" applyFill="1" applyBorder="1" applyAlignment="1">
      <alignment horizontal="left" vertical="center"/>
    </xf>
    <xf numFmtId="0" fontId="23" fillId="34" borderId="61" xfId="0" applyFont="1" applyFill="1" applyBorder="1" applyAlignment="1">
      <alignment horizontal="center" vertical="center"/>
    </xf>
    <xf numFmtId="0" fontId="26" fillId="34" borderId="62" xfId="43" applyFont="1" applyFill="1" applyBorder="1" applyAlignment="1">
      <alignment horizontal="left" vertical="center"/>
    </xf>
    <xf numFmtId="0" fontId="23" fillId="34" borderId="63" xfId="0" applyFont="1" applyFill="1" applyBorder="1" applyAlignment="1">
      <alignment horizontal="center" vertical="center"/>
    </xf>
    <xf numFmtId="0" fontId="0" fillId="0" borderId="64" xfId="0" applyBorder="1">
      <alignment vertical="center"/>
    </xf>
    <xf numFmtId="0" fontId="0" fillId="0" borderId="66" xfId="0" applyBorder="1">
      <alignment vertical="center"/>
    </xf>
    <xf numFmtId="0" fontId="26" fillId="34" borderId="0" xfId="43" applyFont="1" applyFill="1" applyBorder="1">
      <alignment vertical="center"/>
    </xf>
    <xf numFmtId="0" fontId="23" fillId="34" borderId="66" xfId="0" applyFont="1" applyFill="1" applyBorder="1" applyAlignment="1">
      <alignment horizontal="center" vertical="center"/>
    </xf>
    <xf numFmtId="0" fontId="23" fillId="34" borderId="68" xfId="0" applyFont="1" applyFill="1" applyBorder="1" applyAlignment="1">
      <alignment vertical="center"/>
    </xf>
    <xf numFmtId="0" fontId="23" fillId="34" borderId="69" xfId="0" applyFont="1" applyFill="1" applyBorder="1" applyAlignment="1">
      <alignment horizontal="center" vertical="center"/>
    </xf>
    <xf numFmtId="0" fontId="26" fillId="34" borderId="70" xfId="43" applyFont="1" applyFill="1" applyBorder="1" applyAlignment="1">
      <alignment horizontal="left" vertical="center"/>
    </xf>
    <xf numFmtId="0" fontId="23" fillId="34" borderId="71" xfId="0" applyFont="1" applyFill="1" applyBorder="1" applyAlignment="1">
      <alignment horizontal="center" vertical="center"/>
    </xf>
    <xf numFmtId="0" fontId="0" fillId="0" borderId="72" xfId="0" applyBorder="1">
      <alignment vertical="center"/>
    </xf>
    <xf numFmtId="0" fontId="26" fillId="34" borderId="71" xfId="43" applyFont="1" applyFill="1" applyBorder="1" applyAlignment="1">
      <alignment vertical="center"/>
    </xf>
    <xf numFmtId="0" fontId="26" fillId="34" borderId="63" xfId="43" applyFont="1" applyFill="1" applyBorder="1">
      <alignment vertical="center"/>
    </xf>
    <xf numFmtId="0" fontId="23" fillId="34" borderId="75" xfId="0" applyFont="1" applyFill="1" applyBorder="1" applyAlignment="1">
      <alignment horizontal="center" vertical="center"/>
    </xf>
    <xf numFmtId="0" fontId="0" fillId="0" borderId="76" xfId="0" applyBorder="1">
      <alignment vertical="center"/>
    </xf>
    <xf numFmtId="0" fontId="23" fillId="34" borderId="76" xfId="0" applyFont="1" applyFill="1" applyBorder="1" applyAlignment="1">
      <alignment horizontal="center" vertical="center"/>
    </xf>
    <xf numFmtId="0" fontId="29" fillId="0" borderId="48" xfId="0" applyFont="1" applyBorder="1">
      <alignment vertical="center"/>
    </xf>
    <xf numFmtId="0" fontId="0" fillId="0" borderId="44" xfId="0" applyFont="1" applyFill="1" applyBorder="1" applyAlignment="1">
      <alignment vertical="center" wrapText="1"/>
    </xf>
    <xf numFmtId="0" fontId="0" fillId="34" borderId="24" xfId="0" applyFill="1" applyBorder="1" applyAlignment="1">
      <alignment horizontal="center" vertical="center"/>
    </xf>
    <xf numFmtId="0" fontId="0" fillId="36" borderId="16" xfId="0" applyFill="1" applyBorder="1" applyAlignment="1">
      <alignment horizontal="center" vertical="center"/>
    </xf>
    <xf numFmtId="0" fontId="0" fillId="34" borderId="33" xfId="0" applyFill="1" applyBorder="1" applyAlignment="1">
      <alignment horizontal="center" vertical="center"/>
    </xf>
    <xf numFmtId="0" fontId="23" fillId="34" borderId="51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34" borderId="23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20" fillId="34" borderId="27" xfId="0" applyFont="1" applyFill="1" applyBorder="1" applyAlignment="1">
      <alignment horizontal="center" vertical="center"/>
    </xf>
    <xf numFmtId="0" fontId="20" fillId="34" borderId="25" xfId="0" applyFont="1" applyFill="1" applyBorder="1" applyAlignment="1">
      <alignment horizontal="center" vertical="center"/>
    </xf>
    <xf numFmtId="0" fontId="0" fillId="36" borderId="16" xfId="0" applyFill="1" applyBorder="1" applyAlignment="1">
      <alignment horizontal="center" vertical="center"/>
    </xf>
    <xf numFmtId="0" fontId="0" fillId="36" borderId="17" xfId="0" applyFill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77" xfId="0" applyBorder="1" applyAlignment="1">
      <alignment horizontal="left" vertical="center"/>
    </xf>
    <xf numFmtId="0" fontId="0" fillId="0" borderId="78" xfId="0" applyBorder="1" applyAlignment="1">
      <alignment horizontal="left" vertical="center"/>
    </xf>
    <xf numFmtId="0" fontId="0" fillId="0" borderId="79" xfId="0" applyBorder="1" applyAlignment="1">
      <alignment horizontal="left" vertical="center"/>
    </xf>
    <xf numFmtId="9" fontId="1" fillId="34" borderId="33" xfId="1" applyNumberFormat="1" applyFill="1" applyBorder="1" applyAlignment="1">
      <alignment horizontal="center" vertical="center"/>
    </xf>
    <xf numFmtId="9" fontId="1" fillId="34" borderId="45" xfId="1" applyNumberFormat="1" applyFill="1" applyBorder="1" applyAlignment="1">
      <alignment horizontal="center" vertical="center"/>
    </xf>
    <xf numFmtId="9" fontId="1" fillId="34" borderId="46" xfId="1" applyNumberFormat="1" applyFill="1" applyBorder="1" applyAlignment="1">
      <alignment horizontal="center" vertical="center"/>
    </xf>
    <xf numFmtId="9" fontId="1" fillId="34" borderId="37" xfId="1" applyNumberFormat="1" applyFill="1" applyBorder="1" applyAlignment="1">
      <alignment horizontal="center" vertical="center"/>
    </xf>
    <xf numFmtId="0" fontId="29" fillId="0" borderId="51" xfId="0" applyFont="1" applyBorder="1" applyAlignment="1">
      <alignment horizontal="center" vertical="center"/>
    </xf>
    <xf numFmtId="0" fontId="29" fillId="0" borderId="52" xfId="0" applyFont="1" applyBorder="1" applyAlignment="1">
      <alignment horizontal="center" vertical="center"/>
    </xf>
    <xf numFmtId="0" fontId="23" fillId="34" borderId="59" xfId="0" applyFont="1" applyFill="1" applyBorder="1" applyAlignment="1">
      <alignment horizontal="center" vertical="center" wrapText="1"/>
    </xf>
    <xf numFmtId="0" fontId="23" fillId="34" borderId="65" xfId="0" applyFont="1" applyFill="1" applyBorder="1" applyAlignment="1">
      <alignment horizontal="center" vertical="center" wrapText="1"/>
    </xf>
    <xf numFmtId="0" fontId="23" fillId="34" borderId="67" xfId="0" applyFont="1" applyFill="1" applyBorder="1" applyAlignment="1">
      <alignment horizontal="center" vertical="center" wrapText="1"/>
    </xf>
    <xf numFmtId="0" fontId="23" fillId="34" borderId="73" xfId="0" applyFont="1" applyFill="1" applyBorder="1" applyAlignment="1">
      <alignment horizontal="center" vertical="center" wrapText="1"/>
    </xf>
    <xf numFmtId="0" fontId="23" fillId="34" borderId="74" xfId="0" applyFont="1" applyFill="1" applyBorder="1" applyAlignment="1">
      <alignment horizontal="center" vertical="center" wrapText="1"/>
    </xf>
    <xf numFmtId="0" fontId="26" fillId="34" borderId="60" xfId="43" applyFont="1" applyFill="1" applyBorder="1" applyAlignment="1">
      <alignment horizontal="left" vertical="center"/>
    </xf>
    <xf numFmtId="0" fontId="27" fillId="34" borderId="57" xfId="43" applyFont="1" applyFill="1" applyBorder="1" applyAlignment="1">
      <alignment horizontal="left" vertical="center"/>
    </xf>
    <xf numFmtId="0" fontId="27" fillId="34" borderId="58" xfId="43" applyFont="1" applyFill="1" applyBorder="1" applyAlignment="1">
      <alignment horizontal="left" vertical="center"/>
    </xf>
    <xf numFmtId="0" fontId="23" fillId="34" borderId="47" xfId="0" applyFont="1" applyFill="1" applyBorder="1" applyAlignment="1">
      <alignment horizontal="center" vertical="center"/>
    </xf>
    <xf numFmtId="0" fontId="23" fillId="34" borderId="51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 wrapText="1"/>
    </xf>
    <xf numFmtId="0" fontId="0" fillId="0" borderId="82" xfId="0" applyFont="1" applyFill="1" applyBorder="1" applyAlignment="1">
      <alignment horizontal="center" vertical="center" wrapText="1"/>
    </xf>
    <xf numFmtId="0" fontId="0" fillId="34" borderId="83" xfId="0" applyFill="1" applyBorder="1" applyAlignment="1">
      <alignment horizontal="center" vertical="center" wrapText="1"/>
    </xf>
    <xf numFmtId="0" fontId="0" fillId="34" borderId="83" xfId="0" applyFill="1" applyBorder="1" applyAlignment="1">
      <alignment horizontal="center" vertical="center"/>
    </xf>
    <xf numFmtId="0" fontId="20" fillId="34" borderId="83" xfId="0" applyFont="1" applyFill="1" applyBorder="1" applyAlignment="1">
      <alignment horizontal="center" vertical="center"/>
    </xf>
    <xf numFmtId="0" fontId="0" fillId="0" borderId="85" xfId="0" applyFont="1" applyFill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86" xfId="0" applyFont="1" applyFill="1" applyBorder="1" applyAlignment="1">
      <alignment horizontal="center" vertical="center" wrapText="1"/>
    </xf>
    <xf numFmtId="176" fontId="0" fillId="34" borderId="14" xfId="0" applyNumberFormat="1" applyFill="1" applyBorder="1" applyAlignment="1">
      <alignment horizontal="center" vertical="center"/>
    </xf>
    <xf numFmtId="177" fontId="1" fillId="34" borderId="15" xfId="1" applyNumberFormat="1" applyFill="1" applyBorder="1" applyAlignment="1">
      <alignment horizontal="center" vertical="center"/>
    </xf>
    <xf numFmtId="176" fontId="0" fillId="34" borderId="87" xfId="0" applyNumberFormat="1" applyFill="1" applyBorder="1" applyAlignment="1">
      <alignment horizontal="center" vertical="center"/>
    </xf>
    <xf numFmtId="176" fontId="0" fillId="34" borderId="27" xfId="0" applyNumberFormat="1" applyFill="1" applyBorder="1" applyAlignment="1">
      <alignment horizontal="center" vertical="center"/>
    </xf>
    <xf numFmtId="177" fontId="1" fillId="34" borderId="26" xfId="1" applyNumberForma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 wrapText="1"/>
    </xf>
    <xf numFmtId="176" fontId="0" fillId="34" borderId="88" xfId="0" applyNumberFormat="1" applyFill="1" applyBorder="1" applyAlignment="1">
      <alignment horizontal="center" vertical="center"/>
    </xf>
    <xf numFmtId="0" fontId="0" fillId="34" borderId="87" xfId="0" applyFill="1" applyBorder="1" applyAlignment="1">
      <alignment horizontal="center" vertical="center"/>
    </xf>
    <xf numFmtId="176" fontId="0" fillId="34" borderId="89" xfId="0" applyNumberFormat="1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20" fillId="34" borderId="35" xfId="0" applyFont="1" applyFill="1" applyBorder="1" applyAlignment="1">
      <alignment horizontal="center" vertical="center"/>
    </xf>
    <xf numFmtId="176" fontId="0" fillId="34" borderId="12" xfId="0" applyNumberFormat="1" applyFill="1" applyBorder="1" applyAlignment="1">
      <alignment horizontal="center" vertical="center"/>
    </xf>
    <xf numFmtId="177" fontId="1" fillId="34" borderId="90" xfId="1" applyNumberFormat="1" applyFill="1" applyBorder="1" applyAlignment="1">
      <alignment horizontal="center" vertical="center"/>
    </xf>
    <xf numFmtId="0" fontId="0" fillId="37" borderId="43" xfId="0" applyFill="1" applyBorder="1" applyAlignment="1">
      <alignment horizontal="center" vertical="center" wrapText="1"/>
    </xf>
    <xf numFmtId="0" fontId="20" fillId="34" borderId="91" xfId="0" applyFont="1" applyFill="1" applyBorder="1" applyAlignment="1">
      <alignment horizontal="center" vertical="center"/>
    </xf>
    <xf numFmtId="176" fontId="20" fillId="34" borderId="27" xfId="0" applyNumberFormat="1" applyFont="1" applyFill="1" applyBorder="1" applyAlignment="1">
      <alignment horizontal="center" vertical="center"/>
    </xf>
    <xf numFmtId="177" fontId="0" fillId="34" borderId="85" xfId="0" applyNumberFormat="1" applyFill="1" applyBorder="1" applyAlignment="1">
      <alignment horizontal="center" vertical="center"/>
    </xf>
    <xf numFmtId="177" fontId="0" fillId="34" borderId="88" xfId="0" applyNumberFormat="1" applyFill="1" applyBorder="1" applyAlignment="1">
      <alignment horizontal="center" vertical="center"/>
    </xf>
    <xf numFmtId="177" fontId="0" fillId="34" borderId="89" xfId="0" applyNumberFormat="1" applyFill="1" applyBorder="1" applyAlignment="1">
      <alignment horizontal="center" vertical="center"/>
    </xf>
    <xf numFmtId="177" fontId="0" fillId="34" borderId="26" xfId="0" applyNumberFormat="1" applyFill="1" applyBorder="1" applyAlignment="1">
      <alignment horizontal="center" vertical="center"/>
    </xf>
    <xf numFmtId="177" fontId="0" fillId="34" borderId="92" xfId="0" applyNumberFormat="1" applyFill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 wrapText="1"/>
    </xf>
    <xf numFmtId="177" fontId="0" fillId="34" borderId="43" xfId="0" applyNumberFormat="1" applyFill="1" applyBorder="1" applyAlignment="1">
      <alignment horizontal="center" vertical="center"/>
    </xf>
    <xf numFmtId="177" fontId="0" fillId="34" borderId="83" xfId="0" applyNumberFormat="1" applyFill="1" applyBorder="1" applyAlignment="1">
      <alignment horizontal="center" vertical="center"/>
    </xf>
    <xf numFmtId="177" fontId="0" fillId="34" borderId="91" xfId="0" applyNumberFormat="1" applyFill="1" applyBorder="1" applyAlignment="1">
      <alignment horizontal="center" vertical="center"/>
    </xf>
    <xf numFmtId="177" fontId="0" fillId="34" borderId="93" xfId="0" applyNumberFormat="1" applyFill="1" applyBorder="1" applyAlignment="1">
      <alignment horizontal="center" vertical="center"/>
    </xf>
    <xf numFmtId="0" fontId="0" fillId="0" borderId="94" xfId="0" applyFont="1" applyFill="1" applyBorder="1" applyAlignment="1">
      <alignment horizontal="center" vertical="center" wrapText="1"/>
    </xf>
    <xf numFmtId="0" fontId="0" fillId="0" borderId="95" xfId="0" applyFont="1" applyBorder="1" applyAlignment="1">
      <alignment horizontal="center" vertical="center" wrapText="1"/>
    </xf>
    <xf numFmtId="0" fontId="0" fillId="34" borderId="97" xfId="0" applyFill="1" applyBorder="1" applyAlignment="1">
      <alignment horizontal="center" vertical="center"/>
    </xf>
    <xf numFmtId="0" fontId="0" fillId="34" borderId="98" xfId="0" applyFill="1" applyBorder="1" applyAlignment="1">
      <alignment horizontal="center" vertical="center"/>
    </xf>
    <xf numFmtId="0" fontId="0" fillId="34" borderId="99" xfId="0" applyFill="1" applyBorder="1" applyAlignment="1">
      <alignment horizontal="center" vertical="center"/>
    </xf>
    <xf numFmtId="0" fontId="24" fillId="34" borderId="48" xfId="0" applyFont="1" applyFill="1" applyBorder="1" applyAlignment="1">
      <alignment horizontal="left" vertical="center"/>
    </xf>
    <xf numFmtId="0" fontId="23" fillId="34" borderId="49" xfId="0" applyFont="1" applyFill="1" applyBorder="1" applyAlignment="1">
      <alignment horizontal="left" vertical="center"/>
    </xf>
    <xf numFmtId="0" fontId="26" fillId="34" borderId="101" xfId="43" applyFont="1" applyFill="1" applyBorder="1" applyAlignment="1">
      <alignment horizontal="left" vertical="center"/>
    </xf>
    <xf numFmtId="0" fontId="26" fillId="34" borderId="102" xfId="43" applyFont="1" applyFill="1" applyBorder="1" applyAlignment="1">
      <alignment horizontal="left" vertical="center" wrapText="1"/>
    </xf>
    <xf numFmtId="0" fontId="26" fillId="34" borderId="49" xfId="43" applyFont="1" applyFill="1" applyBorder="1" applyAlignment="1">
      <alignment horizontal="left" vertical="center"/>
    </xf>
    <xf numFmtId="0" fontId="26" fillId="34" borderId="49" xfId="43" applyFont="1" applyFill="1" applyBorder="1" applyAlignment="1">
      <alignment horizontal="left" vertical="center" wrapText="1"/>
    </xf>
    <xf numFmtId="0" fontId="23" fillId="34" borderId="105" xfId="0" applyFont="1" applyFill="1" applyBorder="1" applyAlignment="1">
      <alignment horizontal="center" vertical="center"/>
    </xf>
    <xf numFmtId="0" fontId="23" fillId="34" borderId="103" xfId="0" applyFont="1" applyFill="1" applyBorder="1" applyAlignment="1">
      <alignment horizontal="center" vertical="center"/>
    </xf>
    <xf numFmtId="0" fontId="23" fillId="34" borderId="106" xfId="0" applyFont="1" applyFill="1" applyBorder="1" applyAlignment="1">
      <alignment horizontal="center" vertical="center"/>
    </xf>
    <xf numFmtId="0" fontId="23" fillId="34" borderId="107" xfId="0" applyFont="1" applyFill="1" applyBorder="1" applyAlignment="1">
      <alignment horizontal="center" vertical="center"/>
    </xf>
    <xf numFmtId="0" fontId="23" fillId="34" borderId="64" xfId="0" applyFont="1" applyFill="1" applyBorder="1" applyAlignment="1">
      <alignment horizontal="center" vertical="center"/>
    </xf>
    <xf numFmtId="0" fontId="23" fillId="34" borderId="104" xfId="0" applyFont="1" applyFill="1" applyBorder="1" applyAlignment="1">
      <alignment horizontal="center" vertical="center"/>
    </xf>
    <xf numFmtId="0" fontId="23" fillId="34" borderId="72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 wrapText="1"/>
    </xf>
    <xf numFmtId="0" fontId="23" fillId="34" borderId="47" xfId="0" applyFont="1" applyFill="1" applyBorder="1" applyAlignment="1">
      <alignment vertical="center"/>
    </xf>
    <xf numFmtId="0" fontId="30" fillId="34" borderId="49" xfId="43" applyFont="1" applyFill="1" applyBorder="1" applyAlignment="1">
      <alignment horizontal="left" vertical="center"/>
    </xf>
    <xf numFmtId="0" fontId="23" fillId="34" borderId="108" xfId="0" applyFont="1" applyFill="1" applyBorder="1" applyAlignment="1">
      <alignment horizontal="center" vertical="center"/>
    </xf>
    <xf numFmtId="0" fontId="23" fillId="34" borderId="109" xfId="0" applyFont="1" applyFill="1" applyBorder="1" applyAlignment="1">
      <alignment horizontal="left" vertical="center"/>
    </xf>
    <xf numFmtId="0" fontId="23" fillId="34" borderId="110" xfId="0" applyFont="1" applyFill="1" applyBorder="1" applyAlignment="1">
      <alignment horizontal="center" vertical="center"/>
    </xf>
    <xf numFmtId="0" fontId="0" fillId="0" borderId="111" xfId="0" applyBorder="1">
      <alignment vertical="center"/>
    </xf>
    <xf numFmtId="0" fontId="29" fillId="0" borderId="109" xfId="0" applyFont="1" applyBorder="1">
      <alignment vertical="center"/>
    </xf>
    <xf numFmtId="0" fontId="0" fillId="0" borderId="48" xfId="0" applyBorder="1">
      <alignment vertical="center"/>
    </xf>
    <xf numFmtId="0" fontId="18" fillId="0" borderId="111" xfId="0" applyFont="1" applyFill="1" applyBorder="1" applyAlignment="1">
      <alignment horizontal="center" vertical="center"/>
    </xf>
    <xf numFmtId="0" fontId="18" fillId="0" borderId="112" xfId="0" applyFont="1" applyFill="1" applyBorder="1" applyAlignment="1">
      <alignment horizontal="center" vertical="center"/>
    </xf>
    <xf numFmtId="0" fontId="18" fillId="0" borderId="113" xfId="0" applyFont="1" applyFill="1" applyBorder="1" applyAlignment="1">
      <alignment horizontal="center" vertical="center"/>
    </xf>
    <xf numFmtId="0" fontId="26" fillId="34" borderId="60" xfId="43" applyFont="1" applyFill="1" applyBorder="1" applyAlignment="1">
      <alignment vertical="center"/>
    </xf>
    <xf numFmtId="0" fontId="27" fillId="34" borderId="58" xfId="43" applyFont="1" applyFill="1" applyBorder="1" applyAlignment="1">
      <alignment vertical="center"/>
    </xf>
    <xf numFmtId="0" fontId="26" fillId="34" borderId="54" xfId="43" applyFont="1" applyFill="1" applyBorder="1" applyAlignment="1">
      <alignment vertical="center"/>
    </xf>
    <xf numFmtId="0" fontId="27" fillId="34" borderId="57" xfId="43" applyFont="1" applyFill="1" applyBorder="1" applyAlignment="1">
      <alignment vertical="center"/>
    </xf>
    <xf numFmtId="0" fontId="0" fillId="35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7" fontId="0" fillId="0" borderId="25" xfId="0" applyNumberFormat="1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4" borderId="96" xfId="0" applyFill="1" applyBorder="1" applyAlignment="1">
      <alignment horizontal="center" vertical="center" wrapText="1"/>
    </xf>
    <xf numFmtId="0" fontId="0" fillId="34" borderId="100" xfId="0" applyFill="1" applyBorder="1" applyAlignment="1">
      <alignment horizontal="center" vertical="center" wrapText="1"/>
    </xf>
    <xf numFmtId="176" fontId="0" fillId="36" borderId="114" xfId="0" applyNumberForma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9" fontId="0" fillId="0" borderId="15" xfId="0" applyNumberFormat="1" applyBorder="1" applyAlignment="1">
      <alignment horizontal="center" vertical="center"/>
    </xf>
    <xf numFmtId="9" fontId="0" fillId="0" borderId="28" xfId="0" applyNumberFormat="1" applyBorder="1" applyAlignment="1">
      <alignment horizontal="center" vertical="center"/>
    </xf>
    <xf numFmtId="9" fontId="0" fillId="0" borderId="26" xfId="0" applyNumberFormat="1" applyBorder="1" applyAlignment="1">
      <alignment horizontal="center" vertical="center"/>
    </xf>
    <xf numFmtId="9" fontId="0" fillId="0" borderId="115" xfId="0" applyNumberFormat="1" applyBorder="1" applyAlignment="1">
      <alignment horizontal="center" vertical="center"/>
    </xf>
    <xf numFmtId="9" fontId="0" fillId="36" borderId="18" xfId="0" applyNumberFormat="1" applyFill="1" applyBorder="1" applyAlignment="1">
      <alignment horizontal="center" vertical="center"/>
    </xf>
    <xf numFmtId="0" fontId="0" fillId="36" borderId="114" xfId="0" applyFill="1" applyBorder="1" applyAlignment="1">
      <alignment horizontal="center" vertical="center"/>
    </xf>
    <xf numFmtId="176" fontId="0" fillId="36" borderId="16" xfId="0" applyNumberFormat="1" applyFill="1" applyBorder="1" applyAlignment="1">
      <alignment horizontal="center" vertical="center"/>
    </xf>
    <xf numFmtId="9" fontId="1" fillId="36" borderId="17" xfId="1" applyNumberFormat="1" applyFill="1" applyBorder="1" applyAlignment="1">
      <alignment horizontal="center" vertical="center"/>
    </xf>
    <xf numFmtId="177" fontId="1" fillId="36" borderId="18" xfId="1" applyNumberFormat="1" applyFill="1" applyBorder="1" applyAlignment="1">
      <alignment horizontal="center" vertical="center"/>
    </xf>
    <xf numFmtId="177" fontId="0" fillId="36" borderId="18" xfId="0" applyNumberFormat="1" applyFill="1" applyBorder="1" applyAlignment="1">
      <alignment horizontal="center" vertical="center"/>
    </xf>
    <xf numFmtId="176" fontId="0" fillId="36" borderId="21" xfId="0" applyNumberFormat="1" applyFill="1" applyBorder="1" applyAlignment="1">
      <alignment horizontal="center" vertical="center"/>
    </xf>
    <xf numFmtId="0" fontId="0" fillId="36" borderId="80" xfId="0" applyFill="1" applyBorder="1" applyAlignment="1">
      <alignment horizontal="center" vertical="center"/>
    </xf>
  </cellXfs>
  <cellStyles count="44">
    <cellStyle name="20% - 輔色1" xfId="20" builtinId="30" customBuiltin="1"/>
    <cellStyle name="20% - 輔色2" xfId="24" builtinId="34" customBuiltin="1"/>
    <cellStyle name="20% - 輔色3" xfId="28" builtinId="38" customBuiltin="1"/>
    <cellStyle name="20% - 輔色4" xfId="32" builtinId="42" customBuiltin="1"/>
    <cellStyle name="20% - 輔色5" xfId="36" builtinId="46" customBuiltin="1"/>
    <cellStyle name="20% - 輔色6" xfId="40" builtinId="50" customBuiltin="1"/>
    <cellStyle name="40% - 輔色1" xfId="21" builtinId="31" customBuiltin="1"/>
    <cellStyle name="40% - 輔色2" xfId="25" builtinId="35" customBuiltin="1"/>
    <cellStyle name="40% - 輔色3" xfId="29" builtinId="39" customBuiltin="1"/>
    <cellStyle name="40% - 輔色4" xfId="33" builtinId="43" customBuiltin="1"/>
    <cellStyle name="40% - 輔色5" xfId="37" builtinId="47" customBuiltin="1"/>
    <cellStyle name="40% - 輔色6" xfId="41" builtinId="51" customBuiltin="1"/>
    <cellStyle name="60% - 輔色1" xfId="22" builtinId="32" customBuiltin="1"/>
    <cellStyle name="60% - 輔色2" xfId="26" builtinId="36" customBuiltin="1"/>
    <cellStyle name="60% - 輔色3" xfId="30" builtinId="40" customBuiltin="1"/>
    <cellStyle name="60% - 輔色4" xfId="34" builtinId="44" customBuiltin="1"/>
    <cellStyle name="60% - 輔色5" xfId="38" builtinId="48" customBuiltin="1"/>
    <cellStyle name="60% - 輔色6" xfId="42" builtinId="52" customBuiltin="1"/>
    <cellStyle name="一般" xfId="0" builtinId="0" customBuiltin="1"/>
    <cellStyle name="中等" xfId="9" builtinId="28" customBuiltin="1"/>
    <cellStyle name="合計" xfId="18" builtinId="25" customBuiltin="1"/>
    <cellStyle name="好" xfId="7" builtinId="26" customBuiltin="1"/>
    <cellStyle name="百分比" xfId="1" builtinId="5" customBuiltin="1"/>
    <cellStyle name="計算方式" xfId="12" builtinId="22" customBuiltin="1"/>
    <cellStyle name="連結的儲存格" xfId="13" builtinId="24" customBuiltin="1"/>
    <cellStyle name="備註" xfId="16" builtinId="10" customBuiltin="1"/>
    <cellStyle name="超連結" xfId="43" builtinId="8"/>
    <cellStyle name="說明文字" xfId="17" builtinId="53" customBuiltin="1"/>
    <cellStyle name="輔色1" xfId="19" builtinId="29" customBuiltin="1"/>
    <cellStyle name="輔色2" xfId="23" builtinId="33" customBuiltin="1"/>
    <cellStyle name="輔色3" xfId="27" builtinId="37" customBuiltin="1"/>
    <cellStyle name="輔色4" xfId="31" builtinId="41" customBuiltin="1"/>
    <cellStyle name="輔色5" xfId="35" builtinId="45" customBuiltin="1"/>
    <cellStyle name="輔色6" xfId="39" builtinId="49" customBuiltin="1"/>
    <cellStyle name="標題" xfId="2" builtinId="15" customBuiltin="1"/>
    <cellStyle name="標題 1" xfId="3" builtinId="16" customBuiltin="1"/>
    <cellStyle name="標題 2" xfId="4" builtinId="17" customBuiltin="1"/>
    <cellStyle name="標題 3" xfId="5" builtinId="18" customBuiltin="1"/>
    <cellStyle name="標題 4" xfId="6" builtinId="19" customBuiltin="1"/>
    <cellStyle name="輸入" xfId="10" builtinId="20" customBuiltin="1"/>
    <cellStyle name="輸出" xfId="11" builtinId="21" customBuiltin="1"/>
    <cellStyle name="檢查儲存格" xfId="14" builtinId="23" customBuiltin="1"/>
    <cellStyle name="壞" xfId="8" builtinId="27" customBuiltin="1"/>
    <cellStyle name="警告文字" xfId="15" builtinId="11" customBuiltin="1"/>
  </cellStyles>
  <dxfs count="0"/>
  <tableStyles count="0" defaultTableStyle="TableStyleMedium2" defaultPivotStyle="PivotStyleLight16"/>
  <colors>
    <mruColors>
      <color rgb="FF0000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aa100.chihlee.edu.tw/var/file/2/1002/img/801/188245577.pdf" TargetMode="External"/><Relationship Id="rId18" Type="http://schemas.openxmlformats.org/officeDocument/2006/relationships/hyperlink" Target="https://aa100.chihlee.edu.tw/var/file/2/1002/img/802/mice0527.pdf" TargetMode="External"/><Relationship Id="rId26" Type="http://schemas.openxmlformats.org/officeDocument/2006/relationships/hyperlink" Target="https://aa100.chihlee.edu.tw/var/file/2/1002/img/802/179139006.pdf" TargetMode="External"/><Relationship Id="rId21" Type="http://schemas.openxmlformats.org/officeDocument/2006/relationships/hyperlink" Target="https://aa100.chihlee.edu.tw/var/file/2/1002/img/802/715239711.pdf" TargetMode="External"/><Relationship Id="rId34" Type="http://schemas.openxmlformats.org/officeDocument/2006/relationships/hyperlink" Target="https://aa100.chihlee.edu.tw/var/file/2/1002/img/802/793920336.pdf" TargetMode="External"/><Relationship Id="rId7" Type="http://schemas.openxmlformats.org/officeDocument/2006/relationships/hyperlink" Target="https://cf100.chihlee.edu.tw/p/412-1024-2301.php?Lang=zh-tw" TargetMode="External"/><Relationship Id="rId12" Type="http://schemas.openxmlformats.org/officeDocument/2006/relationships/hyperlink" Target="https://aa100.chihlee.edu.tw/var/file/2/1002/img/802/164410903.pdf" TargetMode="External"/><Relationship Id="rId17" Type="http://schemas.openxmlformats.org/officeDocument/2006/relationships/hyperlink" Target="https://aa100.chihlee.edu.tw/var/file/2/1002/img/802/492534890.pdf" TargetMode="External"/><Relationship Id="rId25" Type="http://schemas.openxmlformats.org/officeDocument/2006/relationships/hyperlink" Target="https://aa100.chihlee.edu.tw/var/file/2/1002/img/802/346427807.pdf" TargetMode="External"/><Relationship Id="rId33" Type="http://schemas.openxmlformats.org/officeDocument/2006/relationships/hyperlink" Target="https://aa100.chihlee.edu.tw/var/file/2/1002/img/802/135106542.pdf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s://aa100.chihlee.edu.tw/var/file/2/1002/img/802/814278065.pdf" TargetMode="External"/><Relationship Id="rId16" Type="http://schemas.openxmlformats.org/officeDocument/2006/relationships/hyperlink" Target="https://cf100.chihlee.edu.tw/p/412-1024-3902.php?Lang=zh-tw" TargetMode="External"/><Relationship Id="rId20" Type="http://schemas.openxmlformats.org/officeDocument/2006/relationships/hyperlink" Target="https://aa100.chihlee.edu.tw/var/file/2/1002/img/802/916828896.pdf" TargetMode="External"/><Relationship Id="rId29" Type="http://schemas.openxmlformats.org/officeDocument/2006/relationships/hyperlink" Target="https://aa100.chihlee.edu.tw/var/file/2/1002/img/802/620298809.pdf" TargetMode="External"/><Relationship Id="rId1" Type="http://schemas.openxmlformats.org/officeDocument/2006/relationships/hyperlink" Target="https://aa100.chihlee.edu.tw/var/file/2/1002/img/802/395770634.pdf" TargetMode="External"/><Relationship Id="rId6" Type="http://schemas.openxmlformats.org/officeDocument/2006/relationships/hyperlink" Target="https://aa100.chihlee.edu.tw/var/file/2/1002/img/802/190029139.pdf" TargetMode="External"/><Relationship Id="rId11" Type="http://schemas.openxmlformats.org/officeDocument/2006/relationships/hyperlink" Target="https://aa100.chihlee.edu.tw/var/file/2/1002/img/802/447022237.pdf" TargetMode="External"/><Relationship Id="rId24" Type="http://schemas.openxmlformats.org/officeDocument/2006/relationships/hyperlink" Target="https://aa100.chihlee.edu.tw/var/file/2/1002/img/802/732395456.pdf" TargetMode="External"/><Relationship Id="rId32" Type="http://schemas.openxmlformats.org/officeDocument/2006/relationships/hyperlink" Target="https://aa100.chihlee.edu.tw/var/file/2/1002/img/802/439188773.pdf" TargetMode="External"/><Relationship Id="rId37" Type="http://schemas.openxmlformats.org/officeDocument/2006/relationships/hyperlink" Target="https://cf100.chihlee.edu.tw/p/412-1024-3900.php" TargetMode="External"/><Relationship Id="rId5" Type="http://schemas.openxmlformats.org/officeDocument/2006/relationships/hyperlink" Target="https://aa100.chihlee.edu.tw/var/file/2/1002/img/802/490222172.pdf" TargetMode="External"/><Relationship Id="rId15" Type="http://schemas.openxmlformats.org/officeDocument/2006/relationships/hyperlink" Target="https://aa100.chihlee.edu.tw/var/file/2/1002/img/802/438859794.pdf" TargetMode="External"/><Relationship Id="rId23" Type="http://schemas.openxmlformats.org/officeDocument/2006/relationships/hyperlink" Target="https://cf100.chihlee.edu.tw/p/412-1024-3901.php?Lang=zh-tw" TargetMode="External"/><Relationship Id="rId28" Type="http://schemas.openxmlformats.org/officeDocument/2006/relationships/hyperlink" Target="https://aa100.chihlee.edu.tw/var/file/2/1002/img/802/529128071.pdf" TargetMode="External"/><Relationship Id="rId36" Type="http://schemas.openxmlformats.org/officeDocument/2006/relationships/hyperlink" Target="https://aa100.chihlee.edu.tw/var/file/2/1002/img/801/fin0601.pdf" TargetMode="External"/><Relationship Id="rId10" Type="http://schemas.openxmlformats.org/officeDocument/2006/relationships/hyperlink" Target="https://cf100.chihlee.edu.tw/p/412-1024-3899.php?Lang=zh-tw" TargetMode="External"/><Relationship Id="rId19" Type="http://schemas.openxmlformats.org/officeDocument/2006/relationships/hyperlink" Target="https://aa100.chihlee.edu.tw/var/file/2/1002/img/801/140246237.pdf" TargetMode="External"/><Relationship Id="rId31" Type="http://schemas.openxmlformats.org/officeDocument/2006/relationships/hyperlink" Target="https://aa100.chihlee.edu.tw/var/file/2/1002/img/802/165096530.pdf" TargetMode="External"/><Relationship Id="rId4" Type="http://schemas.openxmlformats.org/officeDocument/2006/relationships/hyperlink" Target="https://aa100.chihlee.edu.tw/var/file/2/1002/img/802/596742929.pdf" TargetMode="External"/><Relationship Id="rId9" Type="http://schemas.openxmlformats.org/officeDocument/2006/relationships/hyperlink" Target="https://cf100.chihlee.edu.tw/p/412-1024-2302.php?Lang=zh-tw" TargetMode="External"/><Relationship Id="rId14" Type="http://schemas.openxmlformats.org/officeDocument/2006/relationships/hyperlink" Target="https://aa100.chihlee.edu.tw/var/file/2/1002/img/802/211355644.pdf" TargetMode="External"/><Relationship Id="rId22" Type="http://schemas.openxmlformats.org/officeDocument/2006/relationships/hyperlink" Target="https://aa100.chihlee.edu.tw/var/file/2/1002/img/802/165539448.pdf" TargetMode="External"/><Relationship Id="rId27" Type="http://schemas.openxmlformats.org/officeDocument/2006/relationships/hyperlink" Target="https://aa100.chihlee.edu.tw/var/file/2/1002/img/802/752669004.pdf" TargetMode="External"/><Relationship Id="rId30" Type="http://schemas.openxmlformats.org/officeDocument/2006/relationships/hyperlink" Target="https://aa100.chihlee.edu.tw/var/file/2/1002/img/802/908927961.pdf" TargetMode="External"/><Relationship Id="rId35" Type="http://schemas.openxmlformats.org/officeDocument/2006/relationships/hyperlink" Target="https://aa100.chihlee.edu.tw/var/file/2/1002/img/802/228086179.pdf" TargetMode="External"/><Relationship Id="rId8" Type="http://schemas.openxmlformats.org/officeDocument/2006/relationships/hyperlink" Target="https://cf100.chihlee.edu.tw/p/412-1024-2303.php?Lang=zh-tw" TargetMode="External"/><Relationship Id="rId3" Type="http://schemas.openxmlformats.org/officeDocument/2006/relationships/hyperlink" Target="https://aa100.chihlee.edu.tw/var/file/2/1002/img/802/13360328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0"/>
  <sheetViews>
    <sheetView tabSelected="1" zoomScale="85" zoomScaleNormal="85" workbookViewId="0">
      <selection activeCell="U34" sqref="U34"/>
    </sheetView>
  </sheetViews>
  <sheetFormatPr defaultColWidth="15.875" defaultRowHeight="24.75" customHeight="1" x14ac:dyDescent="0.25"/>
  <cols>
    <col min="2" max="2" width="7.875" customWidth="1"/>
    <col min="3" max="3" width="27.875" style="2" customWidth="1"/>
    <col min="4" max="4" width="7.5" style="1" customWidth="1"/>
    <col min="5" max="5" width="8.125" style="1" customWidth="1"/>
    <col min="6" max="6" width="9" style="1" customWidth="1"/>
    <col min="7" max="7" width="6.125" style="1" customWidth="1"/>
    <col min="8" max="8" width="13.25" style="1" customWidth="1"/>
    <col min="9" max="9" width="19" style="1" customWidth="1"/>
    <col min="10" max="10" width="10" style="1" customWidth="1"/>
    <col min="11" max="11" width="8.25" style="1" customWidth="1"/>
    <col min="12" max="12" width="10.375" style="1" customWidth="1"/>
    <col min="13" max="13" width="8.625" style="1" customWidth="1"/>
    <col min="14" max="14" width="10.125" style="1" customWidth="1"/>
    <col min="15" max="15" width="10.25" style="1" customWidth="1"/>
    <col min="16" max="16" width="15.125" style="1" customWidth="1"/>
    <col min="17" max="17" width="11.25" style="1" customWidth="1"/>
    <col min="18" max="18" width="15.875" style="1"/>
    <col min="20" max="20" width="14" customWidth="1"/>
    <col min="21" max="21" width="33.375" customWidth="1"/>
    <col min="22" max="22" width="10.375" customWidth="1"/>
    <col min="23" max="23" width="10" customWidth="1"/>
    <col min="24" max="24" width="29" customWidth="1"/>
    <col min="25" max="25" width="10.375" customWidth="1"/>
    <col min="26" max="26" width="11.125" customWidth="1"/>
  </cols>
  <sheetData>
    <row r="1" spans="2:27" ht="24.75" customHeight="1" thickBot="1" x14ac:dyDescent="0.3"/>
    <row r="2" spans="2:27" ht="24.75" customHeight="1" thickTop="1" thickBot="1" x14ac:dyDescent="0.3">
      <c r="B2" s="175" t="s">
        <v>43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7"/>
      <c r="T2" s="41" t="s">
        <v>84</v>
      </c>
      <c r="U2" s="41"/>
      <c r="V2" s="42"/>
      <c r="W2" s="42"/>
      <c r="X2" s="42"/>
      <c r="Y2" s="71" t="s">
        <v>88</v>
      </c>
      <c r="Z2" s="71"/>
      <c r="AA2" s="51"/>
    </row>
    <row r="3" spans="2:27" ht="41.25" customHeight="1" thickTop="1" x14ac:dyDescent="0.25">
      <c r="B3" s="77" t="s">
        <v>0</v>
      </c>
      <c r="C3" s="79" t="s">
        <v>1</v>
      </c>
      <c r="D3" s="81" t="s">
        <v>9</v>
      </c>
      <c r="E3" s="113" t="s">
        <v>2</v>
      </c>
      <c r="F3" s="126" t="s">
        <v>109</v>
      </c>
      <c r="G3" s="72"/>
      <c r="H3" s="72"/>
      <c r="I3" s="72"/>
      <c r="J3" s="118"/>
      <c r="K3" s="126" t="s">
        <v>106</v>
      </c>
      <c r="L3" s="118"/>
      <c r="M3" s="126" t="s">
        <v>107</v>
      </c>
      <c r="N3" s="143"/>
      <c r="O3" s="148" t="s">
        <v>108</v>
      </c>
      <c r="P3" s="182" t="s">
        <v>102</v>
      </c>
      <c r="Q3" s="183" t="s">
        <v>90</v>
      </c>
      <c r="R3" s="184" t="s">
        <v>98</v>
      </c>
      <c r="T3" s="111" t="s">
        <v>44</v>
      </c>
      <c r="U3" s="46" t="s">
        <v>45</v>
      </c>
      <c r="V3" s="153"/>
      <c r="W3" s="166"/>
      <c r="X3" s="167" t="s">
        <v>46</v>
      </c>
      <c r="Y3" s="174"/>
      <c r="Z3" s="51"/>
      <c r="AA3" s="101" t="s">
        <v>93</v>
      </c>
    </row>
    <row r="4" spans="2:27" ht="50.25" customHeight="1" thickBot="1" x14ac:dyDescent="0.3">
      <c r="B4" s="78"/>
      <c r="C4" s="80"/>
      <c r="D4" s="82"/>
      <c r="E4" s="114"/>
      <c r="F4" s="119" t="s">
        <v>10</v>
      </c>
      <c r="G4" s="4" t="s">
        <v>3</v>
      </c>
      <c r="H4" s="3" t="s">
        <v>11</v>
      </c>
      <c r="I4" s="3" t="s">
        <v>12</v>
      </c>
      <c r="J4" s="120" t="s">
        <v>91</v>
      </c>
      <c r="K4" s="119" t="s">
        <v>10</v>
      </c>
      <c r="L4" s="120" t="s">
        <v>91</v>
      </c>
      <c r="M4" s="119" t="s">
        <v>10</v>
      </c>
      <c r="N4" s="120" t="s">
        <v>91</v>
      </c>
      <c r="O4" s="149" t="s">
        <v>10</v>
      </c>
      <c r="P4" s="185"/>
      <c r="Q4" s="186"/>
      <c r="R4" s="187"/>
      <c r="T4" s="112"/>
      <c r="U4" s="52" t="s">
        <v>47</v>
      </c>
      <c r="V4" s="76" t="s">
        <v>85</v>
      </c>
      <c r="W4" s="76" t="s">
        <v>92</v>
      </c>
      <c r="X4" s="53" t="s">
        <v>47</v>
      </c>
      <c r="Y4" s="76" t="s">
        <v>85</v>
      </c>
      <c r="Z4" s="76" t="s">
        <v>92</v>
      </c>
      <c r="AA4" s="102"/>
    </row>
    <row r="5" spans="2:27" ht="24.75" customHeight="1" thickTop="1" x14ac:dyDescent="0.25">
      <c r="B5" s="6">
        <v>1</v>
      </c>
      <c r="C5" s="7" t="s">
        <v>29</v>
      </c>
      <c r="D5" s="5">
        <v>20</v>
      </c>
      <c r="E5" s="115" t="s">
        <v>4</v>
      </c>
      <c r="F5" s="121">
        <v>0</v>
      </c>
      <c r="G5" s="5">
        <v>0</v>
      </c>
      <c r="H5" s="8">
        <f t="shared" ref="H5:H16" si="0">F5+G5</f>
        <v>0</v>
      </c>
      <c r="I5" s="97">
        <f>G15/H15</f>
        <v>0.81283422459893051</v>
      </c>
      <c r="J5" s="122">
        <v>0</v>
      </c>
      <c r="K5" s="6">
        <v>4</v>
      </c>
      <c r="L5" s="127">
        <v>0</v>
      </c>
      <c r="M5" s="6">
        <v>37</v>
      </c>
      <c r="N5" s="24">
        <v>1</v>
      </c>
      <c r="O5" s="192" t="s">
        <v>103</v>
      </c>
      <c r="P5" s="121">
        <f>H5+K5+M5</f>
        <v>41</v>
      </c>
      <c r="Q5" s="188">
        <f>J5+L5+N5+W5</f>
        <v>1</v>
      </c>
      <c r="R5" s="196">
        <f>Q5/P5</f>
        <v>2.4390243902439025E-2</v>
      </c>
      <c r="T5" s="103" t="s">
        <v>99</v>
      </c>
      <c r="U5" s="178" t="s">
        <v>48</v>
      </c>
      <c r="V5" s="54">
        <v>9</v>
      </c>
      <c r="W5" s="163">
        <v>0</v>
      </c>
      <c r="X5" s="55" t="s">
        <v>49</v>
      </c>
      <c r="Y5" s="56">
        <v>15</v>
      </c>
      <c r="Z5" s="56">
        <v>0</v>
      </c>
      <c r="AA5" s="57"/>
    </row>
    <row r="6" spans="2:27" ht="29.25" customHeight="1" x14ac:dyDescent="0.25">
      <c r="B6" s="6">
        <v>2</v>
      </c>
      <c r="C6" s="7" t="s">
        <v>13</v>
      </c>
      <c r="D6" s="5">
        <v>25</v>
      </c>
      <c r="E6" s="116" t="s">
        <v>42</v>
      </c>
      <c r="F6" s="121">
        <v>2</v>
      </c>
      <c r="G6" s="5">
        <v>15</v>
      </c>
      <c r="H6" s="8">
        <f t="shared" si="0"/>
        <v>17</v>
      </c>
      <c r="I6" s="98"/>
      <c r="J6" s="122">
        <v>3</v>
      </c>
      <c r="K6" s="6">
        <v>30</v>
      </c>
      <c r="L6" s="127">
        <v>7</v>
      </c>
      <c r="M6" s="6">
        <v>26</v>
      </c>
      <c r="N6" s="24">
        <v>5</v>
      </c>
      <c r="O6" s="150"/>
      <c r="P6" s="121">
        <f>H6+K6+M6</f>
        <v>73</v>
      </c>
      <c r="Q6" s="188">
        <f>J6+L6+N6+W11</f>
        <v>15</v>
      </c>
      <c r="R6" s="196">
        <f t="shared" ref="R6:R28" si="1">Q6/P6</f>
        <v>0.20547945205479451</v>
      </c>
      <c r="T6" s="104"/>
      <c r="U6" s="179"/>
      <c r="V6" s="43"/>
      <c r="W6" s="162"/>
      <c r="X6" s="50" t="s">
        <v>50</v>
      </c>
      <c r="Y6" s="35">
        <v>35</v>
      </c>
      <c r="Z6" s="35">
        <v>3</v>
      </c>
      <c r="AA6" s="58"/>
    </row>
    <row r="7" spans="2:27" ht="24.75" customHeight="1" x14ac:dyDescent="0.25">
      <c r="B7" s="6">
        <v>3</v>
      </c>
      <c r="C7" s="7" t="s">
        <v>5</v>
      </c>
      <c r="D7" s="5">
        <v>20</v>
      </c>
      <c r="E7" s="117" t="s">
        <v>39</v>
      </c>
      <c r="F7" s="121">
        <v>7</v>
      </c>
      <c r="G7" s="5">
        <v>54</v>
      </c>
      <c r="H7" s="8">
        <f t="shared" si="0"/>
        <v>61</v>
      </c>
      <c r="I7" s="98"/>
      <c r="J7" s="122">
        <v>0</v>
      </c>
      <c r="K7" s="6">
        <v>58</v>
      </c>
      <c r="L7" s="127">
        <v>0</v>
      </c>
      <c r="M7" s="6">
        <v>65</v>
      </c>
      <c r="N7" s="24">
        <v>0</v>
      </c>
      <c r="O7" s="150"/>
      <c r="P7" s="121">
        <f>H7+K7+M7</f>
        <v>184</v>
      </c>
      <c r="Q7" s="188">
        <f>J7+L7+N7+W13</f>
        <v>0</v>
      </c>
      <c r="R7" s="196">
        <f t="shared" si="1"/>
        <v>0</v>
      </c>
      <c r="T7" s="104"/>
      <c r="U7" s="180" t="s">
        <v>51</v>
      </c>
      <c r="V7" s="76">
        <v>3</v>
      </c>
      <c r="W7" s="164">
        <v>0</v>
      </c>
      <c r="X7" s="59" t="s">
        <v>52</v>
      </c>
      <c r="Y7" s="35">
        <v>2</v>
      </c>
      <c r="Z7" s="35">
        <v>0</v>
      </c>
      <c r="AA7" s="58"/>
    </row>
    <row r="8" spans="2:27" ht="24.75" customHeight="1" x14ac:dyDescent="0.25">
      <c r="B8" s="6">
        <v>4</v>
      </c>
      <c r="C8" s="7" t="s">
        <v>22</v>
      </c>
      <c r="D8" s="5">
        <v>25</v>
      </c>
      <c r="E8" s="116" t="s">
        <v>23</v>
      </c>
      <c r="F8" s="121">
        <v>0</v>
      </c>
      <c r="G8" s="5">
        <v>0</v>
      </c>
      <c r="H8" s="8">
        <f t="shared" si="0"/>
        <v>0</v>
      </c>
      <c r="I8" s="98"/>
      <c r="J8" s="122">
        <v>0</v>
      </c>
      <c r="K8" s="6">
        <v>6</v>
      </c>
      <c r="L8" s="127">
        <v>0</v>
      </c>
      <c r="M8" s="6">
        <v>18</v>
      </c>
      <c r="N8" s="24">
        <v>0</v>
      </c>
      <c r="O8" s="150"/>
      <c r="P8" s="121">
        <f>H8+K8+M8</f>
        <v>24</v>
      </c>
      <c r="Q8" s="188">
        <f>J8+L8+N8+W7</f>
        <v>0</v>
      </c>
      <c r="R8" s="196">
        <f t="shared" si="1"/>
        <v>0</v>
      </c>
      <c r="T8" s="104"/>
      <c r="U8" s="181"/>
      <c r="V8" s="44"/>
      <c r="W8" s="60"/>
      <c r="X8" s="48" t="s">
        <v>53</v>
      </c>
      <c r="Y8" s="35">
        <v>9</v>
      </c>
      <c r="Z8" s="35">
        <v>0</v>
      </c>
      <c r="AA8" s="58"/>
    </row>
    <row r="9" spans="2:27" ht="24.75" customHeight="1" x14ac:dyDescent="0.25">
      <c r="B9" s="6">
        <v>5</v>
      </c>
      <c r="C9" s="7" t="s">
        <v>24</v>
      </c>
      <c r="D9" s="5">
        <v>20</v>
      </c>
      <c r="E9" s="116" t="s">
        <v>41</v>
      </c>
      <c r="F9" s="121">
        <v>0</v>
      </c>
      <c r="G9" s="5">
        <v>0</v>
      </c>
      <c r="H9" s="8">
        <f t="shared" si="0"/>
        <v>0</v>
      </c>
      <c r="I9" s="98"/>
      <c r="J9" s="122">
        <v>0</v>
      </c>
      <c r="K9" s="121">
        <v>0</v>
      </c>
      <c r="L9" s="24">
        <v>0</v>
      </c>
      <c r="M9" s="121">
        <v>0</v>
      </c>
      <c r="N9" s="24">
        <v>0</v>
      </c>
      <c r="O9" s="150"/>
      <c r="P9" s="121">
        <f>H9+K9+M9</f>
        <v>0</v>
      </c>
      <c r="Q9" s="188">
        <f>J9+L9+N9+W11</f>
        <v>0</v>
      </c>
      <c r="R9" s="196">
        <v>0</v>
      </c>
      <c r="T9" s="104"/>
      <c r="U9" s="181"/>
      <c r="V9" s="44"/>
      <c r="W9" s="60"/>
      <c r="X9" s="48" t="s">
        <v>54</v>
      </c>
      <c r="Y9" s="35">
        <v>10</v>
      </c>
      <c r="Z9" s="35">
        <v>0</v>
      </c>
      <c r="AA9" s="58"/>
    </row>
    <row r="10" spans="2:27" ht="24.75" customHeight="1" x14ac:dyDescent="0.25">
      <c r="B10" s="25" t="s">
        <v>37</v>
      </c>
      <c r="C10" s="26" t="s">
        <v>30</v>
      </c>
      <c r="D10" s="27"/>
      <c r="E10" s="27"/>
      <c r="F10" s="123">
        <v>5</v>
      </c>
      <c r="G10" s="75">
        <v>33</v>
      </c>
      <c r="H10" s="8">
        <f t="shared" si="0"/>
        <v>38</v>
      </c>
      <c r="I10" s="98"/>
      <c r="J10" s="122">
        <v>5</v>
      </c>
      <c r="K10" s="128">
        <v>20</v>
      </c>
      <c r="L10" s="129">
        <v>1</v>
      </c>
      <c r="M10" s="128">
        <v>3</v>
      </c>
      <c r="N10" s="24">
        <v>0</v>
      </c>
      <c r="O10" s="150"/>
      <c r="P10" s="121">
        <f>H10+K10+M10</f>
        <v>61</v>
      </c>
      <c r="Q10" s="188">
        <f t="shared" ref="Q6:Q14" si="2">J10+L10+N10</f>
        <v>6</v>
      </c>
      <c r="R10" s="196">
        <f t="shared" si="1"/>
        <v>9.8360655737704916E-2</v>
      </c>
      <c r="T10" s="104"/>
      <c r="U10" s="179"/>
      <c r="V10" s="43"/>
      <c r="W10" s="162"/>
      <c r="X10" s="59" t="s">
        <v>55</v>
      </c>
      <c r="Y10" s="35">
        <v>11</v>
      </c>
      <c r="Z10" s="35">
        <v>0</v>
      </c>
      <c r="AA10" s="60">
        <f>V5+V7+V11+V12+V13+Y5+Y6+Y7+Y8+Y9+Y10+Y11+Y12+Y13+Y14+Y15+Y16+Y17</f>
        <v>320</v>
      </c>
    </row>
    <row r="11" spans="2:27" ht="24.75" customHeight="1" x14ac:dyDescent="0.25">
      <c r="B11" s="25" t="s">
        <v>37</v>
      </c>
      <c r="C11" s="26" t="s">
        <v>31</v>
      </c>
      <c r="D11" s="27"/>
      <c r="E11" s="27"/>
      <c r="F11" s="123">
        <v>7</v>
      </c>
      <c r="G11" s="75">
        <v>2</v>
      </c>
      <c r="H11" s="8">
        <f t="shared" si="0"/>
        <v>9</v>
      </c>
      <c r="I11" s="98"/>
      <c r="J11" s="122">
        <v>0</v>
      </c>
      <c r="K11" s="128">
        <v>38</v>
      </c>
      <c r="L11" s="129">
        <v>0</v>
      </c>
      <c r="M11" s="128">
        <v>1</v>
      </c>
      <c r="N11" s="24">
        <v>0</v>
      </c>
      <c r="O11" s="150"/>
      <c r="P11" s="121">
        <f>H11+K11+M11</f>
        <v>48</v>
      </c>
      <c r="Q11" s="188">
        <f t="shared" si="2"/>
        <v>0</v>
      </c>
      <c r="R11" s="196">
        <f t="shared" si="1"/>
        <v>0</v>
      </c>
      <c r="T11" s="104"/>
      <c r="U11" s="49" t="s">
        <v>56</v>
      </c>
      <c r="V11" s="35">
        <v>0</v>
      </c>
      <c r="W11" s="160">
        <v>0</v>
      </c>
      <c r="X11" s="48" t="s">
        <v>57</v>
      </c>
      <c r="Y11" s="35">
        <v>16</v>
      </c>
      <c r="Z11" s="35">
        <v>0</v>
      </c>
      <c r="AA11" s="58"/>
    </row>
    <row r="12" spans="2:27" ht="24.75" customHeight="1" x14ac:dyDescent="0.25">
      <c r="B12" s="25" t="s">
        <v>37</v>
      </c>
      <c r="C12" s="26" t="s">
        <v>32</v>
      </c>
      <c r="D12" s="27"/>
      <c r="E12" s="27"/>
      <c r="F12" s="123">
        <v>13</v>
      </c>
      <c r="G12" s="75">
        <v>10</v>
      </c>
      <c r="H12" s="8">
        <f t="shared" si="0"/>
        <v>23</v>
      </c>
      <c r="I12" s="98"/>
      <c r="J12" s="122">
        <v>0</v>
      </c>
      <c r="K12" s="128">
        <v>14</v>
      </c>
      <c r="L12" s="129">
        <v>0</v>
      </c>
      <c r="M12" s="128">
        <v>0</v>
      </c>
      <c r="N12" s="24">
        <v>0</v>
      </c>
      <c r="O12" s="150"/>
      <c r="P12" s="121">
        <f>H12+K12+M12</f>
        <v>37</v>
      </c>
      <c r="Q12" s="188">
        <f t="shared" si="2"/>
        <v>0</v>
      </c>
      <c r="R12" s="196">
        <f t="shared" si="1"/>
        <v>0</v>
      </c>
      <c r="T12" s="104"/>
      <c r="U12" s="47" t="s">
        <v>58</v>
      </c>
      <c r="V12" s="35">
        <v>12</v>
      </c>
      <c r="W12" s="160">
        <v>4</v>
      </c>
      <c r="X12" s="48" t="s">
        <v>59</v>
      </c>
      <c r="Y12" s="35">
        <v>43</v>
      </c>
      <c r="Z12" s="35">
        <v>7</v>
      </c>
      <c r="AA12" s="58"/>
    </row>
    <row r="13" spans="2:27" ht="24.75" customHeight="1" x14ac:dyDescent="0.25">
      <c r="B13" s="25" t="s">
        <v>37</v>
      </c>
      <c r="C13" s="26" t="s">
        <v>33</v>
      </c>
      <c r="D13" s="27"/>
      <c r="E13" s="27"/>
      <c r="F13" s="123">
        <v>1</v>
      </c>
      <c r="G13" s="75">
        <v>31</v>
      </c>
      <c r="H13" s="8">
        <f t="shared" si="0"/>
        <v>32</v>
      </c>
      <c r="I13" s="98"/>
      <c r="J13" s="122">
        <v>0</v>
      </c>
      <c r="K13" s="128">
        <v>19</v>
      </c>
      <c r="L13" s="129">
        <v>0</v>
      </c>
      <c r="M13" s="128">
        <v>1</v>
      </c>
      <c r="N13" s="24">
        <v>0</v>
      </c>
      <c r="O13" s="150"/>
      <c r="P13" s="121">
        <f>H13+K13+M13</f>
        <v>52</v>
      </c>
      <c r="Q13" s="188">
        <f t="shared" si="2"/>
        <v>0</v>
      </c>
      <c r="R13" s="196">
        <f t="shared" si="1"/>
        <v>0</v>
      </c>
      <c r="T13" s="104"/>
      <c r="U13" s="47" t="s">
        <v>60</v>
      </c>
      <c r="V13" s="35">
        <v>12</v>
      </c>
      <c r="W13" s="160">
        <v>0</v>
      </c>
      <c r="X13" s="59" t="s">
        <v>61</v>
      </c>
      <c r="Y13" s="35">
        <v>31</v>
      </c>
      <c r="Z13" s="35">
        <v>0</v>
      </c>
      <c r="AA13" s="58"/>
    </row>
    <row r="14" spans="2:27" ht="24.75" customHeight="1" x14ac:dyDescent="0.25">
      <c r="B14" s="25" t="s">
        <v>37</v>
      </c>
      <c r="C14" s="26" t="s">
        <v>38</v>
      </c>
      <c r="D14" s="27"/>
      <c r="E14" s="27"/>
      <c r="F14" s="123">
        <v>0</v>
      </c>
      <c r="G14" s="75">
        <v>7</v>
      </c>
      <c r="H14" s="8">
        <f t="shared" si="0"/>
        <v>7</v>
      </c>
      <c r="I14" s="98"/>
      <c r="J14" s="122">
        <v>0</v>
      </c>
      <c r="K14" s="128">
        <v>1</v>
      </c>
      <c r="L14" s="129">
        <v>0</v>
      </c>
      <c r="M14" s="128">
        <v>8</v>
      </c>
      <c r="N14" s="24">
        <v>3</v>
      </c>
      <c r="O14" s="151"/>
      <c r="P14" s="121">
        <f>H14+K14+M14</f>
        <v>16</v>
      </c>
      <c r="Q14" s="188">
        <f t="shared" si="2"/>
        <v>3</v>
      </c>
      <c r="R14" s="196">
        <f t="shared" si="1"/>
        <v>0.1875</v>
      </c>
      <c r="T14" s="104"/>
      <c r="U14" s="37"/>
      <c r="V14" s="76"/>
      <c r="W14" s="164"/>
      <c r="X14" s="48" t="s">
        <v>62</v>
      </c>
      <c r="Y14" s="35">
        <v>83</v>
      </c>
      <c r="Z14" s="35">
        <v>10</v>
      </c>
      <c r="AA14" s="58"/>
    </row>
    <row r="15" spans="2:27" ht="24.75" customHeight="1" thickBot="1" x14ac:dyDescent="0.3">
      <c r="B15" s="86" t="s">
        <v>95</v>
      </c>
      <c r="C15" s="87"/>
      <c r="D15" s="87"/>
      <c r="E15" s="87"/>
      <c r="F15" s="124">
        <f>SUM(F5:F14)</f>
        <v>35</v>
      </c>
      <c r="G15" s="29">
        <f>SUM(G5:G14)</f>
        <v>152</v>
      </c>
      <c r="H15" s="29">
        <f t="shared" si="0"/>
        <v>187</v>
      </c>
      <c r="I15" s="99"/>
      <c r="J15" s="125">
        <f>SUM(J5:J14)</f>
        <v>8</v>
      </c>
      <c r="K15" s="130">
        <f>SUM(K5:K14)</f>
        <v>190</v>
      </c>
      <c r="L15" s="31">
        <f>SUM(L5:L14)</f>
        <v>8</v>
      </c>
      <c r="M15" s="130">
        <f>SUM(M5:M14)</f>
        <v>159</v>
      </c>
      <c r="N15" s="31">
        <f>SUM(N5:N14)</f>
        <v>9</v>
      </c>
      <c r="O15" s="152">
        <v>320</v>
      </c>
      <c r="P15" s="124">
        <f>H15+K15+M15+O15</f>
        <v>856</v>
      </c>
      <c r="Q15" s="189">
        <f>J15+L15+N15</f>
        <v>25</v>
      </c>
      <c r="R15" s="198">
        <f t="shared" si="1"/>
        <v>2.9205607476635514E-2</v>
      </c>
      <c r="T15" s="104"/>
      <c r="U15" s="38"/>
      <c r="V15" s="44"/>
      <c r="W15" s="60"/>
      <c r="X15" s="48" t="s">
        <v>63</v>
      </c>
      <c r="Y15" s="35">
        <v>0</v>
      </c>
      <c r="Z15" s="35">
        <v>0</v>
      </c>
      <c r="AA15" s="58"/>
    </row>
    <row r="16" spans="2:27" ht="24.75" customHeight="1" thickTop="1" x14ac:dyDescent="0.25">
      <c r="B16" s="12">
        <v>6</v>
      </c>
      <c r="C16" s="13" t="s">
        <v>25</v>
      </c>
      <c r="D16" s="14">
        <v>22</v>
      </c>
      <c r="E16" s="131" t="s">
        <v>26</v>
      </c>
      <c r="F16" s="133">
        <v>0</v>
      </c>
      <c r="G16" s="14">
        <v>0</v>
      </c>
      <c r="H16" s="15">
        <f t="shared" si="0"/>
        <v>0</v>
      </c>
      <c r="I16" s="100">
        <f>G21/H21</f>
        <v>0.74242424242424243</v>
      </c>
      <c r="J16" s="134">
        <v>0</v>
      </c>
      <c r="K16" s="12">
        <v>4</v>
      </c>
      <c r="L16" s="138">
        <v>0</v>
      </c>
      <c r="M16" s="17">
        <v>65</v>
      </c>
      <c r="N16" s="144">
        <v>3</v>
      </c>
      <c r="O16" s="193" t="s">
        <v>104</v>
      </c>
      <c r="P16" s="133">
        <f>H16+K16+M16</f>
        <v>69</v>
      </c>
      <c r="Q16" s="190">
        <f>J16+L16+N16+W18</f>
        <v>8</v>
      </c>
      <c r="R16" s="197">
        <f t="shared" si="1"/>
        <v>0.11594202898550725</v>
      </c>
      <c r="T16" s="104"/>
      <c r="U16" s="38"/>
      <c r="V16" s="44"/>
      <c r="W16" s="60"/>
      <c r="X16" s="48" t="s">
        <v>64</v>
      </c>
      <c r="Y16" s="35">
        <v>14</v>
      </c>
      <c r="Z16" s="35">
        <v>2</v>
      </c>
      <c r="AA16" s="58"/>
    </row>
    <row r="17" spans="1:27" ht="24.75" customHeight="1" thickBot="1" x14ac:dyDescent="0.3">
      <c r="A17" s="11"/>
      <c r="B17" s="6">
        <v>7</v>
      </c>
      <c r="C17" s="7" t="s">
        <v>21</v>
      </c>
      <c r="D17" s="5">
        <v>22</v>
      </c>
      <c r="E17" s="117" t="s">
        <v>28</v>
      </c>
      <c r="F17" s="6">
        <v>5</v>
      </c>
      <c r="G17" s="5">
        <v>14</v>
      </c>
      <c r="H17" s="32">
        <f t="shared" ref="H17:H20" si="3">F17+G17</f>
        <v>19</v>
      </c>
      <c r="I17" s="98"/>
      <c r="J17" s="122">
        <v>5</v>
      </c>
      <c r="K17" s="6">
        <v>18</v>
      </c>
      <c r="L17" s="139">
        <v>5</v>
      </c>
      <c r="M17" s="16">
        <v>108</v>
      </c>
      <c r="N17" s="145">
        <v>8</v>
      </c>
      <c r="O17" s="150"/>
      <c r="P17" s="121">
        <f>H17+K17+M17</f>
        <v>145</v>
      </c>
      <c r="Q17" s="188">
        <f>J17+L17+N17+W21</f>
        <v>22</v>
      </c>
      <c r="R17" s="196">
        <f t="shared" si="1"/>
        <v>0.15172413793103448</v>
      </c>
      <c r="T17" s="105"/>
      <c r="U17" s="61"/>
      <c r="V17" s="62"/>
      <c r="W17" s="165"/>
      <c r="X17" s="63" t="s">
        <v>65</v>
      </c>
      <c r="Y17" s="76">
        <v>15</v>
      </c>
      <c r="Z17" s="64">
        <v>0</v>
      </c>
      <c r="AA17" s="65"/>
    </row>
    <row r="18" spans="1:27" ht="24.75" customHeight="1" thickTop="1" x14ac:dyDescent="0.25">
      <c r="A18" s="11"/>
      <c r="B18" s="25" t="s">
        <v>37</v>
      </c>
      <c r="C18" s="26" t="s">
        <v>34</v>
      </c>
      <c r="D18" s="27"/>
      <c r="E18" s="132"/>
      <c r="F18" s="128">
        <v>3</v>
      </c>
      <c r="G18" s="75">
        <v>11</v>
      </c>
      <c r="H18" s="32">
        <f t="shared" si="3"/>
        <v>14</v>
      </c>
      <c r="I18" s="98"/>
      <c r="J18" s="122">
        <v>2</v>
      </c>
      <c r="K18" s="128">
        <v>24</v>
      </c>
      <c r="L18" s="140">
        <v>3</v>
      </c>
      <c r="M18" s="28">
        <v>13</v>
      </c>
      <c r="N18" s="145">
        <v>1</v>
      </c>
      <c r="O18" s="150"/>
      <c r="P18" s="121">
        <f>H18+K18+M18</f>
        <v>51</v>
      </c>
      <c r="Q18" s="188">
        <f t="shared" ref="Q16:Q27" si="4">J18+L18+N18</f>
        <v>6</v>
      </c>
      <c r="R18" s="196">
        <f t="shared" si="1"/>
        <v>0.11764705882352941</v>
      </c>
      <c r="T18" s="106" t="s">
        <v>100</v>
      </c>
      <c r="U18" s="108" t="s">
        <v>66</v>
      </c>
      <c r="V18" s="54">
        <v>81</v>
      </c>
      <c r="W18" s="163">
        <v>5</v>
      </c>
      <c r="X18" s="55" t="s">
        <v>67</v>
      </c>
      <c r="Y18" s="56">
        <v>56</v>
      </c>
      <c r="Z18" s="56">
        <v>4</v>
      </c>
      <c r="AA18" s="57"/>
    </row>
    <row r="19" spans="1:27" ht="24.75" customHeight="1" x14ac:dyDescent="0.25">
      <c r="A19" s="11"/>
      <c r="B19" s="25" t="s">
        <v>37</v>
      </c>
      <c r="C19" s="26" t="s">
        <v>35</v>
      </c>
      <c r="D19" s="27"/>
      <c r="E19" s="132"/>
      <c r="F19" s="128">
        <v>8</v>
      </c>
      <c r="G19" s="75">
        <v>10</v>
      </c>
      <c r="H19" s="32">
        <f t="shared" si="3"/>
        <v>18</v>
      </c>
      <c r="I19" s="98"/>
      <c r="J19" s="122">
        <v>3</v>
      </c>
      <c r="K19" s="128">
        <v>14</v>
      </c>
      <c r="L19" s="140">
        <v>2</v>
      </c>
      <c r="M19" s="28">
        <v>13</v>
      </c>
      <c r="N19" s="145">
        <v>1</v>
      </c>
      <c r="O19" s="150"/>
      <c r="P19" s="121">
        <f>H19+K19+M19</f>
        <v>45</v>
      </c>
      <c r="Q19" s="188">
        <f t="shared" si="4"/>
        <v>6</v>
      </c>
      <c r="R19" s="196">
        <f t="shared" si="1"/>
        <v>0.13333333333333333</v>
      </c>
      <c r="T19" s="107"/>
      <c r="U19" s="109"/>
      <c r="V19" s="44"/>
      <c r="W19" s="60"/>
      <c r="X19" s="48" t="s">
        <v>68</v>
      </c>
      <c r="Y19" s="35">
        <v>9</v>
      </c>
      <c r="Z19" s="35">
        <v>0</v>
      </c>
      <c r="AA19" s="69"/>
    </row>
    <row r="20" spans="1:27" ht="24.75" customHeight="1" x14ac:dyDescent="0.25">
      <c r="A20" s="11"/>
      <c r="B20" s="25" t="s">
        <v>37</v>
      </c>
      <c r="C20" s="26" t="s">
        <v>36</v>
      </c>
      <c r="D20" s="27"/>
      <c r="E20" s="132"/>
      <c r="F20" s="128">
        <v>1</v>
      </c>
      <c r="G20" s="75">
        <v>14</v>
      </c>
      <c r="H20" s="32">
        <f t="shared" si="3"/>
        <v>15</v>
      </c>
      <c r="I20" s="98"/>
      <c r="J20" s="122">
        <v>2</v>
      </c>
      <c r="K20" s="128">
        <v>34</v>
      </c>
      <c r="L20" s="140">
        <v>4</v>
      </c>
      <c r="M20" s="28">
        <v>4</v>
      </c>
      <c r="N20" s="145">
        <v>1</v>
      </c>
      <c r="O20" s="151"/>
      <c r="P20" s="121">
        <f>H20+K20+M20</f>
        <v>53</v>
      </c>
      <c r="Q20" s="188">
        <f t="shared" si="4"/>
        <v>7</v>
      </c>
      <c r="R20" s="196">
        <f t="shared" si="1"/>
        <v>0.13207547169811321</v>
      </c>
      <c r="T20" s="107"/>
      <c r="U20" s="110"/>
      <c r="V20" s="43"/>
      <c r="W20" s="162"/>
      <c r="X20" s="48" t="s">
        <v>69</v>
      </c>
      <c r="Y20" s="35">
        <v>75</v>
      </c>
      <c r="Z20" s="35">
        <v>5</v>
      </c>
      <c r="AA20" s="70">
        <f>V18+V21+V22+Y18+Y19+Y20+Y22</f>
        <v>305</v>
      </c>
    </row>
    <row r="21" spans="1:27" ht="24.75" customHeight="1" thickBot="1" x14ac:dyDescent="0.3">
      <c r="A21" s="11"/>
      <c r="B21" s="86" t="s">
        <v>96</v>
      </c>
      <c r="C21" s="87"/>
      <c r="D21" s="87"/>
      <c r="E21" s="87"/>
      <c r="F21" s="124">
        <f>SUM(F16:F20)</f>
        <v>17</v>
      </c>
      <c r="G21" s="29">
        <f>SUM(G16:G20)</f>
        <v>49</v>
      </c>
      <c r="H21" s="29">
        <f>SUM(H16:H20)</f>
        <v>66</v>
      </c>
      <c r="I21" s="99"/>
      <c r="J21" s="125">
        <f>SUM(J16:J20)</f>
        <v>12</v>
      </c>
      <c r="K21" s="130">
        <f>SUM(K16:K20)</f>
        <v>94</v>
      </c>
      <c r="L21" s="141">
        <f>SUM(L16:L20)</f>
        <v>14</v>
      </c>
      <c r="M21" s="73">
        <f>SUM(M16:M20)</f>
        <v>203</v>
      </c>
      <c r="N21" s="146">
        <f>SUM(N16:N20)</f>
        <v>14</v>
      </c>
      <c r="O21" s="152">
        <v>305</v>
      </c>
      <c r="P21" s="124">
        <f>H21+K21+M21+O21</f>
        <v>668</v>
      </c>
      <c r="Q21" s="189">
        <f t="shared" si="4"/>
        <v>40</v>
      </c>
      <c r="R21" s="198">
        <f t="shared" si="1"/>
        <v>5.9880239520958084E-2</v>
      </c>
      <c r="T21" s="104"/>
      <c r="U21" s="39" t="s">
        <v>70</v>
      </c>
      <c r="V21" s="35">
        <v>63</v>
      </c>
      <c r="W21" s="160">
        <v>4</v>
      </c>
      <c r="X21" s="154" t="s">
        <v>71</v>
      </c>
      <c r="Y21" s="35" t="s">
        <v>89</v>
      </c>
      <c r="Z21" s="35" t="s">
        <v>94</v>
      </c>
      <c r="AA21" s="69"/>
    </row>
    <row r="22" spans="1:27" ht="24.75" customHeight="1" thickTop="1" thickBot="1" x14ac:dyDescent="0.3">
      <c r="B22" s="12">
        <v>8</v>
      </c>
      <c r="C22" s="33" t="s">
        <v>14</v>
      </c>
      <c r="D22" s="34">
        <v>20</v>
      </c>
      <c r="E22" s="135" t="s">
        <v>6</v>
      </c>
      <c r="F22" s="133">
        <v>11</v>
      </c>
      <c r="G22" s="14">
        <v>66</v>
      </c>
      <c r="H22" s="15">
        <f>F22+G22</f>
        <v>77</v>
      </c>
      <c r="I22" s="100">
        <f>G27/H27</f>
        <v>0.75</v>
      </c>
      <c r="J22" s="134">
        <v>0</v>
      </c>
      <c r="K22" s="12">
        <v>83</v>
      </c>
      <c r="L22" s="138">
        <v>0</v>
      </c>
      <c r="M22" s="17">
        <v>123</v>
      </c>
      <c r="N22" s="144">
        <v>0</v>
      </c>
      <c r="O22" s="193" t="s">
        <v>105</v>
      </c>
      <c r="P22" s="133">
        <f>H22+K22+M22</f>
        <v>283</v>
      </c>
      <c r="Q22" s="190">
        <f>J22+L22+N22+W23</f>
        <v>0</v>
      </c>
      <c r="R22" s="197">
        <f t="shared" si="1"/>
        <v>0</v>
      </c>
      <c r="T22" s="105"/>
      <c r="U22" s="66" t="s">
        <v>72</v>
      </c>
      <c r="V22" s="64">
        <v>6</v>
      </c>
      <c r="W22" s="161">
        <v>0</v>
      </c>
      <c r="X22" s="155" t="s">
        <v>73</v>
      </c>
      <c r="Y22" s="64">
        <v>15</v>
      </c>
      <c r="Z22" s="64">
        <v>0</v>
      </c>
      <c r="AA22" s="65"/>
    </row>
    <row r="23" spans="1:27" ht="24.75" customHeight="1" thickTop="1" x14ac:dyDescent="0.25">
      <c r="B23" s="6">
        <v>9</v>
      </c>
      <c r="C23" s="7" t="s">
        <v>15</v>
      </c>
      <c r="D23" s="5">
        <v>20</v>
      </c>
      <c r="E23" s="116" t="s">
        <v>7</v>
      </c>
      <c r="F23" s="121">
        <v>10</v>
      </c>
      <c r="G23" s="5">
        <v>11</v>
      </c>
      <c r="H23" s="32">
        <f t="shared" ref="H23:H26" si="5">F23+G23</f>
        <v>21</v>
      </c>
      <c r="I23" s="98"/>
      <c r="J23" s="122">
        <v>8</v>
      </c>
      <c r="K23" s="6">
        <v>29</v>
      </c>
      <c r="L23" s="139">
        <v>9</v>
      </c>
      <c r="M23" s="16">
        <v>19</v>
      </c>
      <c r="N23" s="145">
        <v>4</v>
      </c>
      <c r="O23" s="150"/>
      <c r="P23" s="121">
        <f>H23+K23+M23</f>
        <v>69</v>
      </c>
      <c r="Q23" s="188">
        <f>J23+L23+N23+W24</f>
        <v>28</v>
      </c>
      <c r="R23" s="196">
        <f t="shared" si="1"/>
        <v>0.40579710144927539</v>
      </c>
      <c r="T23" s="103" t="s">
        <v>101</v>
      </c>
      <c r="U23" s="67" t="s">
        <v>74</v>
      </c>
      <c r="V23" s="56">
        <v>58</v>
      </c>
      <c r="W23" s="159">
        <v>0</v>
      </c>
      <c r="X23" s="156" t="s">
        <v>75</v>
      </c>
      <c r="Y23" s="43">
        <v>33</v>
      </c>
      <c r="Z23" s="56">
        <v>0</v>
      </c>
      <c r="AA23" s="57"/>
    </row>
    <row r="24" spans="1:27" ht="24.75" customHeight="1" x14ac:dyDescent="0.25">
      <c r="B24" s="6">
        <v>10</v>
      </c>
      <c r="C24" s="7" t="s">
        <v>16</v>
      </c>
      <c r="D24" s="5">
        <v>20</v>
      </c>
      <c r="E24" s="116" t="s">
        <v>8</v>
      </c>
      <c r="F24" s="121">
        <v>14</v>
      </c>
      <c r="G24" s="5">
        <v>43</v>
      </c>
      <c r="H24" s="32">
        <f t="shared" si="5"/>
        <v>57</v>
      </c>
      <c r="I24" s="98"/>
      <c r="J24" s="122">
        <v>0</v>
      </c>
      <c r="K24" s="6">
        <v>8</v>
      </c>
      <c r="L24" s="139">
        <v>0</v>
      </c>
      <c r="M24" s="16">
        <v>26</v>
      </c>
      <c r="N24" s="145">
        <v>0</v>
      </c>
      <c r="O24" s="150"/>
      <c r="P24" s="121">
        <f>H24+K24+M24</f>
        <v>91</v>
      </c>
      <c r="Q24" s="188">
        <f>J24+L24+N24+W25</f>
        <v>0</v>
      </c>
      <c r="R24" s="196">
        <f t="shared" si="1"/>
        <v>0</v>
      </c>
      <c r="T24" s="104"/>
      <c r="U24" s="40" t="s">
        <v>76</v>
      </c>
      <c r="V24" s="35">
        <v>45</v>
      </c>
      <c r="W24" s="160">
        <v>7</v>
      </c>
      <c r="X24" s="157" t="s">
        <v>77</v>
      </c>
      <c r="Y24" s="35">
        <v>9</v>
      </c>
      <c r="Z24" s="35">
        <v>2</v>
      </c>
      <c r="AA24" s="58"/>
    </row>
    <row r="25" spans="1:27" ht="24.75" customHeight="1" x14ac:dyDescent="0.25">
      <c r="B25" s="6">
        <v>11</v>
      </c>
      <c r="C25" s="7" t="s">
        <v>20</v>
      </c>
      <c r="D25" s="5">
        <v>20</v>
      </c>
      <c r="E25" s="116" t="s">
        <v>17</v>
      </c>
      <c r="F25" s="121">
        <v>8</v>
      </c>
      <c r="G25" s="5">
        <v>0</v>
      </c>
      <c r="H25" s="32">
        <f t="shared" si="5"/>
        <v>8</v>
      </c>
      <c r="I25" s="98"/>
      <c r="J25" s="122">
        <v>0</v>
      </c>
      <c r="K25" s="6">
        <v>3</v>
      </c>
      <c r="L25" s="139">
        <v>0</v>
      </c>
      <c r="M25" s="16">
        <v>38</v>
      </c>
      <c r="N25" s="145">
        <v>0</v>
      </c>
      <c r="O25" s="150"/>
      <c r="P25" s="121">
        <f>H25+K25+M25</f>
        <v>49</v>
      </c>
      <c r="Q25" s="188">
        <f>J25+L25+N25+W26</f>
        <v>0</v>
      </c>
      <c r="R25" s="196">
        <f t="shared" si="1"/>
        <v>0</v>
      </c>
      <c r="T25" s="104"/>
      <c r="U25" s="40" t="s">
        <v>78</v>
      </c>
      <c r="V25" s="35">
        <v>3</v>
      </c>
      <c r="W25" s="160">
        <v>0</v>
      </c>
      <c r="X25" s="158" t="s">
        <v>79</v>
      </c>
      <c r="Y25" s="35">
        <v>11</v>
      </c>
      <c r="Z25" s="35">
        <v>1</v>
      </c>
      <c r="AA25" s="69"/>
    </row>
    <row r="26" spans="1:27" ht="24.75" customHeight="1" x14ac:dyDescent="0.25">
      <c r="B26" s="6">
        <v>12</v>
      </c>
      <c r="C26" s="9" t="s">
        <v>18</v>
      </c>
      <c r="D26" s="10">
        <v>20</v>
      </c>
      <c r="E26" s="116" t="s">
        <v>19</v>
      </c>
      <c r="F26" s="121">
        <v>2</v>
      </c>
      <c r="G26" s="5">
        <v>15</v>
      </c>
      <c r="H26" s="32">
        <f t="shared" si="5"/>
        <v>17</v>
      </c>
      <c r="I26" s="98"/>
      <c r="J26" s="122">
        <v>2</v>
      </c>
      <c r="K26" s="6">
        <v>45</v>
      </c>
      <c r="L26" s="139">
        <v>5</v>
      </c>
      <c r="M26" s="16">
        <v>36</v>
      </c>
      <c r="N26" s="145">
        <v>3</v>
      </c>
      <c r="O26" s="151"/>
      <c r="P26" s="121">
        <f>H26+K26+M26</f>
        <v>98</v>
      </c>
      <c r="Q26" s="188">
        <f>J26+L26+N26+W27</f>
        <v>14</v>
      </c>
      <c r="R26" s="196">
        <f t="shared" si="1"/>
        <v>0.14285714285714285</v>
      </c>
      <c r="T26" s="104"/>
      <c r="U26" s="36" t="s">
        <v>80</v>
      </c>
      <c r="V26" s="35">
        <v>19</v>
      </c>
      <c r="W26" s="160">
        <v>0</v>
      </c>
      <c r="X26" s="168" t="s">
        <v>80</v>
      </c>
      <c r="Y26" s="35">
        <v>4</v>
      </c>
      <c r="Z26" s="35">
        <v>0</v>
      </c>
      <c r="AA26" s="70">
        <f>V23+V24+V25+V26+V27+Y23+Y24+Y25+Y26+Y27+Y28+Y29</f>
        <v>322</v>
      </c>
    </row>
    <row r="27" spans="1:27" ht="24.75" customHeight="1" thickBot="1" x14ac:dyDescent="0.3">
      <c r="B27" s="88" t="s">
        <v>97</v>
      </c>
      <c r="C27" s="89"/>
      <c r="D27" s="89"/>
      <c r="E27" s="136"/>
      <c r="F27" s="137">
        <f>SUM(F22:F26)</f>
        <v>45</v>
      </c>
      <c r="G27" s="30">
        <f>SUM(G22:G26)</f>
        <v>135</v>
      </c>
      <c r="H27" s="29">
        <f>SUM(H22:H26)</f>
        <v>180</v>
      </c>
      <c r="I27" s="99"/>
      <c r="J27" s="125">
        <f>SUM(J22:J26)</f>
        <v>10</v>
      </c>
      <c r="K27" s="130">
        <f>SUM(K22:K26)</f>
        <v>168</v>
      </c>
      <c r="L27" s="142">
        <f>SUM(L22:L26)</f>
        <v>14</v>
      </c>
      <c r="M27" s="73">
        <f>SUM(M22:M26)</f>
        <v>242</v>
      </c>
      <c r="N27" s="147">
        <f>SUM(N22:N26)</f>
        <v>7</v>
      </c>
      <c r="O27" s="152">
        <v>322</v>
      </c>
      <c r="P27" s="124">
        <f>H27+K27+M27+O27</f>
        <v>912</v>
      </c>
      <c r="Q27" s="189">
        <f t="shared" si="4"/>
        <v>31</v>
      </c>
      <c r="R27" s="199">
        <f t="shared" si="1"/>
        <v>3.399122807017544E-2</v>
      </c>
      <c r="T27" s="104"/>
      <c r="U27" s="36" t="s">
        <v>81</v>
      </c>
      <c r="V27" s="35">
        <v>25</v>
      </c>
      <c r="W27" s="160">
        <v>4</v>
      </c>
      <c r="X27" s="157" t="s">
        <v>81</v>
      </c>
      <c r="Y27" s="35">
        <v>3</v>
      </c>
      <c r="Z27" s="35">
        <v>0</v>
      </c>
      <c r="AA27" s="69"/>
    </row>
    <row r="28" spans="1:27" ht="24.75" customHeight="1" thickTop="1" thickBot="1" x14ac:dyDescent="0.3">
      <c r="B28" s="90" t="s">
        <v>27</v>
      </c>
      <c r="C28" s="91"/>
      <c r="D28" s="91"/>
      <c r="E28" s="201"/>
      <c r="F28" s="202">
        <f>F15+F21+F27</f>
        <v>97</v>
      </c>
      <c r="G28" s="23">
        <f>G15+G21+G27</f>
        <v>336</v>
      </c>
      <c r="H28" s="23">
        <f>SUM(F28:G28)</f>
        <v>433</v>
      </c>
      <c r="I28" s="203">
        <f>G28/H28</f>
        <v>0.77598152424942268</v>
      </c>
      <c r="J28" s="204">
        <f>J15+J21+J27</f>
        <v>30</v>
      </c>
      <c r="K28" s="74">
        <f>K15+K21+K27</f>
        <v>452</v>
      </c>
      <c r="L28" s="205">
        <f>L15+L21+L27</f>
        <v>36</v>
      </c>
      <c r="M28" s="74">
        <f>M15+M21+M27</f>
        <v>604</v>
      </c>
      <c r="N28" s="205">
        <f>N15+N21+N27</f>
        <v>30</v>
      </c>
      <c r="O28" s="207">
        <f>O15+O21+O27</f>
        <v>947</v>
      </c>
      <c r="P28" s="206">
        <f>H28+K28+M28+O28</f>
        <v>2436</v>
      </c>
      <c r="Q28" s="194">
        <f>Q15+Q21+Q27</f>
        <v>96</v>
      </c>
      <c r="R28" s="200">
        <f t="shared" si="1"/>
        <v>3.9408866995073892E-2</v>
      </c>
      <c r="T28" s="104"/>
      <c r="U28" s="37"/>
      <c r="V28" s="45"/>
      <c r="W28" s="164"/>
      <c r="X28" s="157" t="s">
        <v>82</v>
      </c>
      <c r="Y28" s="35">
        <v>101</v>
      </c>
      <c r="Z28" s="35">
        <v>4</v>
      </c>
      <c r="AA28" s="58"/>
    </row>
    <row r="29" spans="1:27" ht="24.75" customHeight="1" thickTop="1" thickBot="1" x14ac:dyDescent="0.3">
      <c r="B29" s="92" t="s">
        <v>40</v>
      </c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191"/>
      <c r="R29" s="195"/>
      <c r="T29" s="105"/>
      <c r="U29" s="61"/>
      <c r="V29" s="68"/>
      <c r="W29" s="165"/>
      <c r="X29" s="155" t="s">
        <v>83</v>
      </c>
      <c r="Y29" s="64">
        <v>11</v>
      </c>
      <c r="Z29" s="64">
        <v>0</v>
      </c>
      <c r="AA29" s="65"/>
    </row>
    <row r="30" spans="1:27" ht="24.75" customHeight="1" thickTop="1" thickBot="1" x14ac:dyDescent="0.3">
      <c r="B30" s="94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6"/>
      <c r="T30" s="172"/>
      <c r="U30" s="173" t="s">
        <v>86</v>
      </c>
      <c r="V30" s="169">
        <f>SUM(V5:V29)</f>
        <v>336</v>
      </c>
      <c r="W30" s="171">
        <f>SUM(W5:W29)</f>
        <v>24</v>
      </c>
      <c r="X30" s="170" t="s">
        <v>87</v>
      </c>
      <c r="Y30" s="169">
        <f t="shared" ref="Y30" si="6">SUM(Y5:Y29)</f>
        <v>611</v>
      </c>
      <c r="Z30" s="169">
        <f>SUM(Z5:Z29)</f>
        <v>38</v>
      </c>
      <c r="AA30" s="171">
        <f>V30+Y30</f>
        <v>947</v>
      </c>
    </row>
    <row r="31" spans="1:27" ht="24.75" customHeight="1" thickTop="1" x14ac:dyDescent="0.25">
      <c r="B31" s="83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5"/>
    </row>
    <row r="32" spans="1:27" ht="24.75" customHeight="1" x14ac:dyDescent="0.25">
      <c r="B32" s="83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5"/>
    </row>
    <row r="33" spans="3:3" ht="24.75" customHeight="1" x14ac:dyDescent="0.25">
      <c r="C33" s="22"/>
    </row>
    <row r="34" spans="3:3" ht="24.75" customHeight="1" x14ac:dyDescent="0.25">
      <c r="C34" s="19"/>
    </row>
    <row r="35" spans="3:3" ht="24.75" customHeight="1" x14ac:dyDescent="0.25">
      <c r="C35" s="18"/>
    </row>
    <row r="36" spans="3:3" ht="24.75" customHeight="1" x14ac:dyDescent="0.25">
      <c r="C36" s="19"/>
    </row>
    <row r="37" spans="3:3" ht="24.75" customHeight="1" x14ac:dyDescent="0.25">
      <c r="C37" s="18"/>
    </row>
    <row r="38" spans="3:3" ht="24.75" customHeight="1" x14ac:dyDescent="0.25">
      <c r="C38" s="18"/>
    </row>
    <row r="39" spans="3:3" ht="24.75" customHeight="1" x14ac:dyDescent="0.25">
      <c r="C39" s="19"/>
    </row>
    <row r="40" spans="3:3" ht="24.75" customHeight="1" x14ac:dyDescent="0.25">
      <c r="C40" s="19"/>
    </row>
    <row r="41" spans="3:3" ht="24.75" customHeight="1" x14ac:dyDescent="0.25">
      <c r="C41" s="18"/>
    </row>
    <row r="42" spans="3:3" ht="24.75" customHeight="1" x14ac:dyDescent="0.25">
      <c r="C42" s="18"/>
    </row>
    <row r="43" spans="3:3" ht="24.75" customHeight="1" x14ac:dyDescent="0.25">
      <c r="C43" s="18"/>
    </row>
    <row r="44" spans="3:3" ht="24.75" customHeight="1" x14ac:dyDescent="0.25">
      <c r="C44" s="20"/>
    </row>
    <row r="45" spans="3:3" ht="24.75" customHeight="1" x14ac:dyDescent="0.25">
      <c r="C45" s="18"/>
    </row>
    <row r="46" spans="3:3" ht="24.75" customHeight="1" x14ac:dyDescent="0.25">
      <c r="C46" s="18"/>
    </row>
    <row r="47" spans="3:3" ht="24.75" customHeight="1" x14ac:dyDescent="0.25">
      <c r="C47" s="19"/>
    </row>
    <row r="48" spans="3:3" ht="24.75" customHeight="1" x14ac:dyDescent="0.25">
      <c r="C48" s="21"/>
    </row>
    <row r="49" spans="3:3" ht="24.75" customHeight="1" x14ac:dyDescent="0.25">
      <c r="C49" s="18"/>
    </row>
    <row r="50" spans="3:3" ht="24.75" customHeight="1" x14ac:dyDescent="0.25">
      <c r="C50" s="18"/>
    </row>
  </sheetData>
  <mergeCells count="28">
    <mergeCell ref="T3:T4"/>
    <mergeCell ref="AA3:AA4"/>
    <mergeCell ref="T5:T17"/>
    <mergeCell ref="T18:T22"/>
    <mergeCell ref="U18:U20"/>
    <mergeCell ref="T23:T29"/>
    <mergeCell ref="Q3:Q4"/>
    <mergeCell ref="R3:R4"/>
    <mergeCell ref="B2:R2"/>
    <mergeCell ref="B31:P31"/>
    <mergeCell ref="B32:P32"/>
    <mergeCell ref="B15:E15"/>
    <mergeCell ref="B21:E21"/>
    <mergeCell ref="B27:E27"/>
    <mergeCell ref="B28:E28"/>
    <mergeCell ref="B29:P29"/>
    <mergeCell ref="B30:P30"/>
    <mergeCell ref="I5:I15"/>
    <mergeCell ref="I16:I21"/>
    <mergeCell ref="I22:I27"/>
    <mergeCell ref="O5:O14"/>
    <mergeCell ref="O16:O20"/>
    <mergeCell ref="O22:O26"/>
    <mergeCell ref="B3:B4"/>
    <mergeCell ref="C3:C4"/>
    <mergeCell ref="D3:D4"/>
    <mergeCell ref="E3:E4"/>
    <mergeCell ref="P3:P4"/>
  </mergeCells>
  <phoneticPr fontId="19" type="noConversion"/>
  <hyperlinks>
    <hyperlink ref="X23" r:id="rId1"/>
    <hyperlink ref="U25" r:id="rId2"/>
    <hyperlink ref="U24" r:id="rId3"/>
    <hyperlink ref="X14" r:id="rId4"/>
    <hyperlink ref="X17" r:id="rId5"/>
    <hyperlink ref="X5" r:id="rId6"/>
    <hyperlink ref="X19" r:id="rId7"/>
    <hyperlink ref="X20" r:id="rId8"/>
    <hyperlink ref="X18" r:id="rId9"/>
    <hyperlink ref="U21" r:id="rId10"/>
    <hyperlink ref="X24" r:id="rId11"/>
    <hyperlink ref="X27" r:id="rId12"/>
    <hyperlink ref="U23" r:id="rId13"/>
    <hyperlink ref="U26" r:id="rId14"/>
    <hyperlink ref="U27" r:id="rId15"/>
    <hyperlink ref="X22" r:id="rId16"/>
    <hyperlink ref="U13" r:id="rId17"/>
    <hyperlink ref="U5:U6" r:id="rId18" display="MICE 雙語 "/>
    <hyperlink ref="X28" r:id="rId19"/>
    <hyperlink ref="U12" r:id="rId20"/>
    <hyperlink ref="X12" r:id="rId21"/>
    <hyperlink ref="X15" r:id="rId22"/>
    <hyperlink ref="U22" r:id="rId23"/>
    <hyperlink ref="X25" r:id="rId24"/>
    <hyperlink ref="X26" r:id="rId25"/>
    <hyperlink ref="X29" r:id="rId26"/>
    <hyperlink ref="X13" r:id="rId27"/>
    <hyperlink ref="X8" r:id="rId28"/>
    <hyperlink ref="X9" r:id="rId29"/>
    <hyperlink ref="X10" r:id="rId30"/>
    <hyperlink ref="X11" r:id="rId31"/>
    <hyperlink ref="U11" r:id="rId32"/>
    <hyperlink ref="X16" r:id="rId33"/>
    <hyperlink ref="X7" r:id="rId34"/>
    <hyperlink ref="X6" r:id="rId35"/>
    <hyperlink ref="U7:U10" r:id="rId36" display="FinTech"/>
    <hyperlink ref="U18:U20" r:id="rId37" display="區域商貿"/>
  </hyperlinks>
  <pageMargins left="0.7" right="0.7" top="0.75" bottom="0.75" header="0.3" footer="0.3"/>
  <pageSetup paperSize="9" scale="52" fitToHeight="0" orientation="landscape" r:id="rId38"/>
  <ignoredErrors>
    <ignoredError sqref="H21 P21 P15 Q16 Q22 P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105-108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2020-05-28T01:48:57Z</cp:lastPrinted>
  <dcterms:created xsi:type="dcterms:W3CDTF">2017-04-05T06:09:53Z</dcterms:created>
  <dcterms:modified xsi:type="dcterms:W3CDTF">2022-09-20T05:50:32Z</dcterms:modified>
</cp:coreProperties>
</file>