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/>
  </bookViews>
  <sheets>
    <sheet name="1092 data_table4_6" sheetId="2" r:id="rId1"/>
    <sheet name="就業學程" sheetId="3" r:id="rId2"/>
  </sheets>
  <calcPr calcId="162913"/>
</workbook>
</file>

<file path=xl/calcChain.xml><?xml version="1.0" encoding="utf-8"?>
<calcChain xmlns="http://schemas.openxmlformats.org/spreadsheetml/2006/main">
  <c r="G68" i="2" l="1"/>
  <c r="L37" i="2" l="1"/>
  <c r="K37" i="2"/>
  <c r="H36" i="2"/>
  <c r="G36" i="2"/>
  <c r="L65" i="2"/>
  <c r="K65" i="2"/>
  <c r="L60" i="2"/>
  <c r="K60" i="2"/>
  <c r="L55" i="2"/>
  <c r="K55" i="2"/>
  <c r="L49" i="2"/>
  <c r="K49" i="2"/>
  <c r="L43" i="2"/>
  <c r="L50" i="2" s="1"/>
  <c r="K43" i="2"/>
  <c r="K50" i="2" s="1"/>
  <c r="L32" i="2"/>
  <c r="K32" i="2"/>
  <c r="L27" i="2"/>
  <c r="K27" i="2"/>
  <c r="J36" i="2"/>
  <c r="I36" i="2"/>
  <c r="J59" i="2"/>
  <c r="I59" i="2"/>
  <c r="H59" i="2"/>
  <c r="G59" i="2"/>
  <c r="N66" i="2" s="1"/>
  <c r="J21" i="2"/>
  <c r="I21" i="2"/>
  <c r="H21" i="2"/>
  <c r="G21" i="2"/>
  <c r="J15" i="2"/>
  <c r="I15" i="2"/>
  <c r="J9" i="2"/>
  <c r="I9" i="2"/>
  <c r="J8" i="2"/>
  <c r="I8" i="2"/>
  <c r="H15" i="2"/>
  <c r="G15" i="2"/>
  <c r="H9" i="2"/>
  <c r="G9" i="2"/>
  <c r="H8" i="2"/>
  <c r="G8" i="2"/>
  <c r="K66" i="2" l="1"/>
  <c r="N50" i="2"/>
  <c r="L66" i="2"/>
  <c r="K9" i="2"/>
  <c r="N33" i="2"/>
  <c r="L9" i="2"/>
  <c r="M66" i="2"/>
  <c r="I66" i="2"/>
  <c r="M50" i="2"/>
  <c r="K15" i="2"/>
  <c r="K21" i="2"/>
  <c r="L15" i="2"/>
  <c r="L21" i="2"/>
  <c r="L33" i="2" s="1"/>
  <c r="J66" i="2"/>
  <c r="H66" i="2"/>
  <c r="G66" i="2"/>
  <c r="K33" i="2" l="1"/>
  <c r="K67" i="2" s="1"/>
  <c r="I67" i="2"/>
  <c r="L67" i="2"/>
  <c r="M67" i="2" s="1"/>
  <c r="M33" i="2"/>
</calcChain>
</file>

<file path=xl/sharedStrings.xml><?xml version="1.0" encoding="utf-8"?>
<sst xmlns="http://schemas.openxmlformats.org/spreadsheetml/2006/main" count="337" uniqueCount="41">
  <si>
    <t>學年</t>
  </si>
  <si>
    <t>學期</t>
  </si>
  <si>
    <t>學院</t>
  </si>
  <si>
    <t>系(科、所、院)</t>
  </si>
  <si>
    <t>學制</t>
  </si>
  <si>
    <t>年級</t>
  </si>
  <si>
    <t>修學分學程</t>
  </si>
  <si>
    <t>修畢學分學程</t>
  </si>
  <si>
    <t>(106學年度下學期起新增)</t>
  </si>
  <si>
    <t>男</t>
  </si>
  <si>
    <t>女</t>
  </si>
  <si>
    <t>109</t>
  </si>
  <si>
    <t>下</t>
  </si>
  <si>
    <t>商務管理學院</t>
  </si>
  <si>
    <t>企業管理系</t>
  </si>
  <si>
    <t>四技(日)</t>
  </si>
  <si>
    <t>第1年</t>
  </si>
  <si>
    <t>第2年</t>
  </si>
  <si>
    <t>第3年</t>
  </si>
  <si>
    <t>第4年</t>
  </si>
  <si>
    <t>財務金融系</t>
  </si>
  <si>
    <t>二技(日)</t>
  </si>
  <si>
    <t>會計資訊系</t>
  </si>
  <si>
    <t>四技進修部</t>
  </si>
  <si>
    <t>第5年</t>
  </si>
  <si>
    <t>行銷與流通管理系</t>
  </si>
  <si>
    <t>休閒遊憩管理系</t>
  </si>
  <si>
    <t>商貿外語學院</t>
  </si>
  <si>
    <t>國際貿易系</t>
  </si>
  <si>
    <t>應用英語系</t>
  </si>
  <si>
    <t>應用日語系</t>
  </si>
  <si>
    <t>創新設計學院</t>
  </si>
  <si>
    <t>資訊管理系</t>
  </si>
  <si>
    <t>商務科技管理系</t>
  </si>
  <si>
    <t>多媒體設計系</t>
  </si>
  <si>
    <t>智慧零售人才培訓學程</t>
    <phoneticPr fontId="19" type="noConversion"/>
  </si>
  <si>
    <t>理財規劃人員學程</t>
    <phoneticPr fontId="19" type="noConversion"/>
  </si>
  <si>
    <t>電子商務與數位行銷人才培育學程</t>
    <phoneticPr fontId="19" type="noConversion"/>
  </si>
  <si>
    <t>二技(日)</t>
    <phoneticPr fontId="19" type="noConversion"/>
  </si>
  <si>
    <t>數位貿易與行銷人才培育學程</t>
    <phoneticPr fontId="19" type="noConversion"/>
  </si>
  <si>
    <t>人工智慧物聯網創業學程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</si>
</sst>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>
      <alignment horizontal="center" vertical="center" wrapText="1"/>
    </xf>
    <xf numFmtId="49" fontId="18" fillId="36" borderId="10" xfId="0" applyNumberFormat="1" applyFont="1" applyFill="1" applyBorder="1" applyAlignment="1">
      <alignment horizontal="center" vertical="center" wrapText="1"/>
    </xf>
    <xf numFmtId="0" fontId="20" fillId="36" borderId="10" xfId="0" applyNumberFormat="1" applyFont="1" applyFill="1" applyBorder="1" applyAlignment="1">
      <alignment horizontal="center" vertical="center" wrapText="1"/>
    </xf>
    <xf numFmtId="0" fontId="18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49" fontId="21" fillId="35" borderId="10" xfId="0" applyNumberFormat="1" applyFont="1" applyFill="1" applyBorder="1" applyAlignment="1">
      <alignment horizontal="center" vertical="center" wrapText="1"/>
    </xf>
    <xf numFmtId="0" fontId="22" fillId="35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 wrapText="1"/>
    </xf>
    <xf numFmtId="0" fontId="22" fillId="36" borderId="11" xfId="0" applyNumberFormat="1" applyFont="1" applyFill="1" applyBorder="1" applyAlignment="1">
      <alignment horizontal="center" vertical="center" wrapText="1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4" borderId="11" xfId="0" applyNumberFormat="1" applyFont="1" applyFill="1" applyBorder="1" applyAlignment="1">
      <alignment horizontal="center" vertical="center" wrapText="1"/>
    </xf>
    <xf numFmtId="0" fontId="22" fillId="34" borderId="12" xfId="0" applyNumberFormat="1" applyFont="1" applyFill="1" applyBorder="1" applyAlignment="1">
      <alignment horizontal="center" vertical="center" wrapText="1"/>
    </xf>
    <xf numFmtId="0" fontId="22" fillId="34" borderId="13" xfId="0" applyNumberFormat="1" applyFont="1" applyFill="1" applyBorder="1" applyAlignment="1">
      <alignment horizontal="center" vertical="center" wrapText="1"/>
    </xf>
    <xf numFmtId="0" fontId="22" fillId="34" borderId="14" xfId="0" applyNumberFormat="1" applyFont="1" applyFill="1" applyBorder="1" applyAlignment="1">
      <alignment horizontal="center" vertical="center" wrapText="1"/>
    </xf>
    <xf numFmtId="0" fontId="22" fillId="34" borderId="0" xfId="0" applyNumberFormat="1" applyFont="1" applyFill="1" applyBorder="1" applyAlignment="1">
      <alignment horizontal="center" vertical="center" wrapText="1"/>
    </xf>
    <xf numFmtId="0" fontId="22" fillId="34" borderId="15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  <xf numFmtId="0" fontId="22" fillId="36" borderId="0" xfId="0" applyNumberFormat="1" applyFont="1" applyFill="1" applyBorder="1" applyAlignment="1">
      <alignment horizontal="center" vertical="center" wrapText="1"/>
    </xf>
    <xf numFmtId="0" fontId="22" fillId="36" borderId="15" xfId="0" applyNumberFormat="1" applyFont="1" applyFill="1" applyBorder="1" applyAlignment="1">
      <alignment horizontal="center" vertical="center" wrapText="1"/>
    </xf>
    <xf numFmtId="0" fontId="20" fillId="36" borderId="16" xfId="0" applyNumberFormat="1" applyFont="1" applyFill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20" fillId="36" borderId="18" xfId="0" applyNumberFormat="1" applyFont="1" applyFill="1" applyBorder="1" applyAlignment="1">
      <alignment horizontal="center" vertical="center" wrapText="1"/>
    </xf>
    <xf numFmtId="0" fontId="20" fillId="36" borderId="17" xfId="0" applyNumberFormat="1" applyFont="1" applyFill="1" applyBorder="1" applyAlignment="1">
      <alignment horizontal="center" vertical="center" wrapText="1"/>
    </xf>
    <xf numFmtId="9" fontId="23" fillId="35" borderId="10" xfId="42" applyFont="1" applyFill="1" applyBorder="1" applyAlignment="1">
      <alignment horizontal="center" vertical="center"/>
    </xf>
    <xf numFmtId="0" fontId="23" fillId="35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百分比" xfId="42" builtinId="5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N68"/>
  <sheetViews>
    <sheetView showGridLines="0" tabSelected="1" topLeftCell="A45" workbookViewId="0">
      <selection activeCell="I71" sqref="I71"/>
    </sheetView>
  </sheetViews>
  <sheetFormatPr defaultRowHeight="18.75" customHeight="1" x14ac:dyDescent="0.25"/>
  <cols>
    <col min="1" max="2" width="5" customWidth="1"/>
    <col min="3" max="3" width="12.75" customWidth="1"/>
    <col min="4" max="4" width="11.125" customWidth="1"/>
    <col min="5" max="5" width="9.5" customWidth="1"/>
    <col min="6" max="6" width="5.5" customWidth="1"/>
    <col min="7" max="7" width="6.5" customWidth="1"/>
    <col min="8" max="8" width="5.5" customWidth="1"/>
    <col min="9" max="9" width="7.5" customWidth="1"/>
    <col min="10" max="10" width="6.625" customWidth="1"/>
    <col min="11" max="11" width="6.375" customWidth="1"/>
    <col min="12" max="12" width="6.125" customWidth="1"/>
    <col min="13" max="14" width="7.125" customWidth="1"/>
  </cols>
  <sheetData>
    <row r="3" spans="1:12" ht="18.75" customHeight="1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/>
      <c r="I3" s="34" t="s">
        <v>7</v>
      </c>
      <c r="J3" s="34"/>
    </row>
    <row r="4" spans="1:12" ht="18.75" customHeight="1" x14ac:dyDescent="0.25">
      <c r="A4" s="34"/>
      <c r="B4" s="34"/>
      <c r="C4" s="34"/>
      <c r="D4" s="34"/>
      <c r="E4" s="34"/>
      <c r="F4" s="34"/>
      <c r="G4" s="34"/>
      <c r="H4" s="34"/>
      <c r="I4" s="34" t="s">
        <v>8</v>
      </c>
      <c r="J4" s="34"/>
    </row>
    <row r="5" spans="1:12" ht="18.75" customHeight="1" x14ac:dyDescent="0.25">
      <c r="A5" s="34"/>
      <c r="B5" s="34"/>
      <c r="C5" s="34"/>
      <c r="D5" s="34"/>
      <c r="E5" s="34"/>
      <c r="F5" s="34"/>
      <c r="G5" s="1" t="s">
        <v>9</v>
      </c>
      <c r="H5" s="1" t="s">
        <v>10</v>
      </c>
      <c r="I5" s="1" t="s">
        <v>9</v>
      </c>
      <c r="J5" s="1" t="s">
        <v>10</v>
      </c>
    </row>
    <row r="6" spans="1:12" ht="18.75" customHeight="1" x14ac:dyDescent="0.25">
      <c r="A6" s="2" t="s">
        <v>11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16</v>
      </c>
      <c r="G6" s="3">
        <v>41</v>
      </c>
      <c r="H6" s="3">
        <v>105</v>
      </c>
      <c r="I6" s="4">
        <v>0</v>
      </c>
      <c r="J6" s="4">
        <v>0</v>
      </c>
    </row>
    <row r="7" spans="1:12" ht="18.75" customHeight="1" x14ac:dyDescent="0.2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17</v>
      </c>
      <c r="G7" s="3">
        <v>39</v>
      </c>
      <c r="H7" s="3">
        <v>112</v>
      </c>
      <c r="I7" s="4">
        <v>0</v>
      </c>
      <c r="J7" s="4">
        <v>0</v>
      </c>
    </row>
    <row r="8" spans="1:12" ht="18.75" customHeight="1" x14ac:dyDescent="0.25">
      <c r="A8" s="2" t="s">
        <v>11</v>
      </c>
      <c r="B8" s="2" t="s">
        <v>12</v>
      </c>
      <c r="C8" s="2" t="s">
        <v>13</v>
      </c>
      <c r="D8" s="5" t="s">
        <v>14</v>
      </c>
      <c r="E8" s="5" t="s">
        <v>15</v>
      </c>
      <c r="F8" s="5" t="s">
        <v>18</v>
      </c>
      <c r="G8" s="6">
        <f>7+2</f>
        <v>9</v>
      </c>
      <c r="H8" s="6">
        <f>39+10</f>
        <v>49</v>
      </c>
      <c r="I8" s="6">
        <f>0+2</f>
        <v>2</v>
      </c>
      <c r="J8" s="6">
        <f>0+10</f>
        <v>10</v>
      </c>
    </row>
    <row r="9" spans="1:12" ht="18.75" customHeight="1" x14ac:dyDescent="0.25">
      <c r="A9" s="2" t="s">
        <v>11</v>
      </c>
      <c r="B9" s="2" t="s">
        <v>12</v>
      </c>
      <c r="C9" s="2" t="s">
        <v>13</v>
      </c>
      <c r="D9" s="5" t="s">
        <v>14</v>
      </c>
      <c r="E9" s="5" t="s">
        <v>15</v>
      </c>
      <c r="F9" s="11" t="s">
        <v>19</v>
      </c>
      <c r="G9" s="12">
        <f>3+2</f>
        <v>5</v>
      </c>
      <c r="H9" s="12">
        <f>3+7</f>
        <v>10</v>
      </c>
      <c r="I9" s="12">
        <f>5+2</f>
        <v>7</v>
      </c>
      <c r="J9" s="12">
        <f>53+7</f>
        <v>60</v>
      </c>
      <c r="K9" s="12">
        <f>SUM(G9:J9)</f>
        <v>82</v>
      </c>
      <c r="L9" s="12">
        <f>SUM(I9:J9)</f>
        <v>67</v>
      </c>
    </row>
    <row r="10" spans="1:12" ht="18.75" customHeight="1" x14ac:dyDescent="0.25">
      <c r="A10" s="7"/>
      <c r="B10" s="7"/>
      <c r="C10" s="7"/>
      <c r="D10" s="7"/>
      <c r="E10" s="7"/>
      <c r="F10" s="7"/>
      <c r="G10" s="8"/>
      <c r="H10" s="8"/>
      <c r="I10" s="8"/>
      <c r="J10" s="8"/>
    </row>
    <row r="11" spans="1:12" ht="18.75" customHeight="1" x14ac:dyDescent="0.25">
      <c r="A11" s="2" t="s">
        <v>11</v>
      </c>
      <c r="B11" s="2" t="s">
        <v>12</v>
      </c>
      <c r="C11" s="2" t="s">
        <v>13</v>
      </c>
      <c r="D11" s="2" t="s">
        <v>20</v>
      </c>
      <c r="E11" s="2" t="s">
        <v>21</v>
      </c>
      <c r="F11" s="2" t="s">
        <v>17</v>
      </c>
      <c r="G11" s="4">
        <v>0</v>
      </c>
      <c r="H11" s="4">
        <v>0</v>
      </c>
      <c r="I11" s="4">
        <v>0</v>
      </c>
      <c r="J11" s="4">
        <v>0</v>
      </c>
    </row>
    <row r="12" spans="1:12" ht="18.75" customHeight="1" x14ac:dyDescent="0.25">
      <c r="A12" s="2" t="s">
        <v>11</v>
      </c>
      <c r="B12" s="2" t="s">
        <v>12</v>
      </c>
      <c r="C12" s="2" t="s">
        <v>13</v>
      </c>
      <c r="D12" s="2" t="s">
        <v>20</v>
      </c>
      <c r="E12" s="2" t="s">
        <v>15</v>
      </c>
      <c r="F12" s="2" t="s">
        <v>16</v>
      </c>
      <c r="G12" s="3">
        <v>1</v>
      </c>
      <c r="H12" s="3">
        <v>5</v>
      </c>
      <c r="I12" s="4">
        <v>0</v>
      </c>
      <c r="J12" s="4">
        <v>0</v>
      </c>
    </row>
    <row r="13" spans="1:12" ht="18.75" customHeight="1" x14ac:dyDescent="0.25">
      <c r="A13" s="2" t="s">
        <v>11</v>
      </c>
      <c r="B13" s="2" t="s">
        <v>12</v>
      </c>
      <c r="C13" s="2" t="s">
        <v>13</v>
      </c>
      <c r="D13" s="2" t="s">
        <v>20</v>
      </c>
      <c r="E13" s="2" t="s">
        <v>15</v>
      </c>
      <c r="F13" s="2" t="s">
        <v>17</v>
      </c>
      <c r="G13" s="3">
        <v>13</v>
      </c>
      <c r="H13" s="3">
        <v>57</v>
      </c>
      <c r="I13" s="4">
        <v>0</v>
      </c>
      <c r="J13" s="4">
        <v>0</v>
      </c>
    </row>
    <row r="14" spans="1:12" ht="18.75" customHeight="1" x14ac:dyDescent="0.25">
      <c r="A14" s="2" t="s">
        <v>11</v>
      </c>
      <c r="B14" s="2" t="s">
        <v>12</v>
      </c>
      <c r="C14" s="2" t="s">
        <v>13</v>
      </c>
      <c r="D14" s="2" t="s">
        <v>20</v>
      </c>
      <c r="E14" s="2" t="s">
        <v>15</v>
      </c>
      <c r="F14" s="2" t="s">
        <v>18</v>
      </c>
      <c r="G14" s="3">
        <v>9</v>
      </c>
      <c r="H14" s="3">
        <v>29</v>
      </c>
      <c r="I14" s="4">
        <v>0</v>
      </c>
      <c r="J14" s="4">
        <v>0</v>
      </c>
    </row>
    <row r="15" spans="1:12" ht="18.75" customHeight="1" x14ac:dyDescent="0.25">
      <c r="A15" s="2" t="s">
        <v>11</v>
      </c>
      <c r="B15" s="2" t="s">
        <v>12</v>
      </c>
      <c r="C15" s="2" t="s">
        <v>13</v>
      </c>
      <c r="D15" s="5" t="s">
        <v>20</v>
      </c>
      <c r="E15" s="5" t="s">
        <v>15</v>
      </c>
      <c r="F15" s="11" t="s">
        <v>19</v>
      </c>
      <c r="G15" s="12">
        <f>1+1</f>
        <v>2</v>
      </c>
      <c r="H15" s="12">
        <f>1+17</f>
        <v>18</v>
      </c>
      <c r="I15" s="12">
        <f>5+1</f>
        <v>6</v>
      </c>
      <c r="J15" s="12">
        <f>44+17</f>
        <v>61</v>
      </c>
      <c r="K15" s="12">
        <f t="shared" ref="K15:K21" si="0">SUM(G15:J15)</f>
        <v>87</v>
      </c>
      <c r="L15" s="12">
        <f t="shared" ref="L15:L21" si="1">SUM(I15:J15)</f>
        <v>67</v>
      </c>
    </row>
    <row r="16" spans="1:12" ht="18.75" customHeight="1" x14ac:dyDescent="0.25">
      <c r="A16" s="7"/>
      <c r="B16" s="7"/>
      <c r="C16" s="7"/>
      <c r="D16" s="7"/>
      <c r="E16" s="7"/>
      <c r="F16" s="7"/>
      <c r="G16" s="8"/>
      <c r="H16" s="8"/>
      <c r="I16" s="8"/>
      <c r="J16" s="8"/>
      <c r="K16" s="16"/>
      <c r="L16" s="25"/>
    </row>
    <row r="17" spans="1:12" ht="18.75" customHeight="1" x14ac:dyDescent="0.25">
      <c r="A17" s="2" t="s">
        <v>11</v>
      </c>
      <c r="B17" s="2" t="s">
        <v>12</v>
      </c>
      <c r="C17" s="2" t="s">
        <v>13</v>
      </c>
      <c r="D17" s="2" t="s">
        <v>22</v>
      </c>
      <c r="E17" s="2" t="s">
        <v>23</v>
      </c>
      <c r="F17" s="2" t="s">
        <v>24</v>
      </c>
      <c r="G17" s="4">
        <v>0</v>
      </c>
      <c r="H17" s="4">
        <v>0</v>
      </c>
      <c r="I17" s="4">
        <v>0</v>
      </c>
      <c r="J17" s="4">
        <v>0</v>
      </c>
      <c r="K17" s="17"/>
      <c r="L17" s="26"/>
    </row>
    <row r="18" spans="1:12" ht="18.75" customHeight="1" x14ac:dyDescent="0.25">
      <c r="A18" s="2" t="s">
        <v>11</v>
      </c>
      <c r="B18" s="2" t="s">
        <v>12</v>
      </c>
      <c r="C18" s="2" t="s">
        <v>13</v>
      </c>
      <c r="D18" s="2" t="s">
        <v>22</v>
      </c>
      <c r="E18" s="2" t="s">
        <v>15</v>
      </c>
      <c r="F18" s="2" t="s">
        <v>17</v>
      </c>
      <c r="G18" s="3">
        <v>25</v>
      </c>
      <c r="H18" s="3">
        <v>83</v>
      </c>
      <c r="I18" s="4">
        <v>0</v>
      </c>
      <c r="J18" s="4">
        <v>0</v>
      </c>
      <c r="K18" s="17"/>
      <c r="L18" s="26"/>
    </row>
    <row r="19" spans="1:12" ht="18.75" customHeight="1" x14ac:dyDescent="0.25">
      <c r="A19" s="2" t="s">
        <v>11</v>
      </c>
      <c r="B19" s="2" t="s">
        <v>12</v>
      </c>
      <c r="C19" s="2" t="s">
        <v>13</v>
      </c>
      <c r="D19" s="2" t="s">
        <v>22</v>
      </c>
      <c r="E19" s="2" t="s">
        <v>15</v>
      </c>
      <c r="F19" s="2" t="s">
        <v>18</v>
      </c>
      <c r="G19" s="4">
        <v>0</v>
      </c>
      <c r="H19" s="3">
        <v>2</v>
      </c>
      <c r="I19" s="4">
        <v>0</v>
      </c>
      <c r="J19" s="4">
        <v>0</v>
      </c>
      <c r="K19" s="17"/>
      <c r="L19" s="26"/>
    </row>
    <row r="20" spans="1:12" ht="18.75" customHeight="1" x14ac:dyDescent="0.25">
      <c r="A20" s="2"/>
      <c r="B20" s="2"/>
      <c r="C20" s="2"/>
      <c r="D20" s="2"/>
      <c r="E20" s="2"/>
      <c r="F20" s="2"/>
      <c r="G20" s="4"/>
      <c r="H20" s="3"/>
      <c r="I20" s="4"/>
      <c r="J20" s="4"/>
      <c r="K20" s="18"/>
      <c r="L20" s="27"/>
    </row>
    <row r="21" spans="1:12" ht="18.75" customHeight="1" x14ac:dyDescent="0.25">
      <c r="A21" s="2" t="s">
        <v>11</v>
      </c>
      <c r="B21" s="2" t="s">
        <v>12</v>
      </c>
      <c r="C21" s="2" t="s">
        <v>13</v>
      </c>
      <c r="D21" s="5" t="s">
        <v>25</v>
      </c>
      <c r="E21" s="5" t="s">
        <v>21</v>
      </c>
      <c r="F21" s="5" t="s">
        <v>17</v>
      </c>
      <c r="G21" s="6">
        <f>0+3</f>
        <v>3</v>
      </c>
      <c r="H21" s="6">
        <f>1+17</f>
        <v>18</v>
      </c>
      <c r="I21" s="6">
        <f>0+3</f>
        <v>3</v>
      </c>
      <c r="J21" s="6">
        <f>0+17</f>
        <v>17</v>
      </c>
      <c r="K21" s="12">
        <f t="shared" si="0"/>
        <v>41</v>
      </c>
      <c r="L21" s="12">
        <f t="shared" si="1"/>
        <v>20</v>
      </c>
    </row>
    <row r="22" spans="1:12" ht="18.75" customHeight="1" x14ac:dyDescent="0.25">
      <c r="A22" s="2" t="s">
        <v>11</v>
      </c>
      <c r="B22" s="2" t="s">
        <v>12</v>
      </c>
      <c r="C22" s="2" t="s">
        <v>13</v>
      </c>
      <c r="D22" s="2" t="s">
        <v>25</v>
      </c>
      <c r="E22" s="2" t="s">
        <v>23</v>
      </c>
      <c r="F22" s="2" t="s">
        <v>17</v>
      </c>
      <c r="G22" s="4">
        <v>0</v>
      </c>
      <c r="H22" s="4">
        <v>0</v>
      </c>
      <c r="I22" s="4">
        <v>0</v>
      </c>
      <c r="J22" s="4">
        <v>0</v>
      </c>
    </row>
    <row r="23" spans="1:12" ht="18.75" customHeight="1" x14ac:dyDescent="0.25">
      <c r="A23" s="2" t="s">
        <v>11</v>
      </c>
      <c r="B23" s="2" t="s">
        <v>12</v>
      </c>
      <c r="C23" s="2" t="s">
        <v>13</v>
      </c>
      <c r="D23" s="2" t="s">
        <v>25</v>
      </c>
      <c r="E23" s="2" t="s">
        <v>23</v>
      </c>
      <c r="F23" s="2" t="s">
        <v>18</v>
      </c>
      <c r="G23" s="4">
        <v>0</v>
      </c>
      <c r="H23" s="4">
        <v>0</v>
      </c>
      <c r="I23" s="4">
        <v>0</v>
      </c>
      <c r="J23" s="4">
        <v>0</v>
      </c>
    </row>
    <row r="24" spans="1:12" ht="18.75" customHeight="1" x14ac:dyDescent="0.25">
      <c r="A24" s="2" t="s">
        <v>11</v>
      </c>
      <c r="B24" s="2" t="s">
        <v>12</v>
      </c>
      <c r="C24" s="2" t="s">
        <v>13</v>
      </c>
      <c r="D24" s="2" t="s">
        <v>25</v>
      </c>
      <c r="E24" s="2" t="s">
        <v>15</v>
      </c>
      <c r="F24" s="2" t="s">
        <v>16</v>
      </c>
      <c r="G24" s="4">
        <v>0</v>
      </c>
      <c r="H24" s="3">
        <v>3</v>
      </c>
      <c r="I24" s="4">
        <v>0</v>
      </c>
      <c r="J24" s="4">
        <v>0</v>
      </c>
    </row>
    <row r="25" spans="1:12" ht="18.75" customHeight="1" x14ac:dyDescent="0.25">
      <c r="A25" s="2" t="s">
        <v>11</v>
      </c>
      <c r="B25" s="2" t="s">
        <v>12</v>
      </c>
      <c r="C25" s="2" t="s">
        <v>13</v>
      </c>
      <c r="D25" s="2" t="s">
        <v>25</v>
      </c>
      <c r="E25" s="2" t="s">
        <v>15</v>
      </c>
      <c r="F25" s="2" t="s">
        <v>17</v>
      </c>
      <c r="G25" s="3">
        <v>21</v>
      </c>
      <c r="H25" s="3">
        <v>93</v>
      </c>
      <c r="I25" s="4">
        <v>0</v>
      </c>
      <c r="J25" s="4">
        <v>0</v>
      </c>
    </row>
    <row r="26" spans="1:12" ht="18.75" customHeight="1" x14ac:dyDescent="0.25">
      <c r="A26" s="2" t="s">
        <v>11</v>
      </c>
      <c r="B26" s="2" t="s">
        <v>12</v>
      </c>
      <c r="C26" s="2" t="s">
        <v>13</v>
      </c>
      <c r="D26" s="2" t="s">
        <v>25</v>
      </c>
      <c r="E26" s="2" t="s">
        <v>15</v>
      </c>
      <c r="F26" s="2" t="s">
        <v>18</v>
      </c>
      <c r="G26" s="3">
        <v>14</v>
      </c>
      <c r="H26" s="3">
        <v>45</v>
      </c>
      <c r="I26" s="3">
        <v>1</v>
      </c>
      <c r="J26" s="3">
        <v>3</v>
      </c>
    </row>
    <row r="27" spans="1:12" ht="18.75" customHeight="1" x14ac:dyDescent="0.25">
      <c r="A27" s="2" t="s">
        <v>11</v>
      </c>
      <c r="B27" s="2" t="s">
        <v>12</v>
      </c>
      <c r="C27" s="2" t="s">
        <v>13</v>
      </c>
      <c r="D27" s="2" t="s">
        <v>25</v>
      </c>
      <c r="E27" s="2" t="s">
        <v>15</v>
      </c>
      <c r="F27" s="13" t="s">
        <v>19</v>
      </c>
      <c r="G27" s="14">
        <v>3</v>
      </c>
      <c r="H27" s="14">
        <v>7</v>
      </c>
      <c r="I27" s="14">
        <v>9</v>
      </c>
      <c r="J27" s="14">
        <v>47</v>
      </c>
      <c r="K27" s="14">
        <f>SUM(G27:J27)</f>
        <v>66</v>
      </c>
      <c r="L27" s="14">
        <f>SUM(I27:J27)</f>
        <v>56</v>
      </c>
    </row>
    <row r="28" spans="1:12" ht="18.75" customHeight="1" x14ac:dyDescent="0.25">
      <c r="A28" s="7"/>
      <c r="B28" s="7"/>
      <c r="C28" s="7"/>
      <c r="D28" s="7"/>
      <c r="E28" s="7"/>
      <c r="F28" s="7"/>
      <c r="G28" s="8"/>
      <c r="H28" s="8"/>
      <c r="I28" s="8"/>
      <c r="J28" s="8"/>
    </row>
    <row r="29" spans="1:12" ht="18.75" customHeight="1" x14ac:dyDescent="0.25">
      <c r="A29" s="2" t="s">
        <v>11</v>
      </c>
      <c r="B29" s="2" t="s">
        <v>12</v>
      </c>
      <c r="C29" s="2" t="s">
        <v>13</v>
      </c>
      <c r="D29" s="2" t="s">
        <v>26</v>
      </c>
      <c r="E29" s="2" t="s">
        <v>15</v>
      </c>
      <c r="F29" s="2" t="s">
        <v>16</v>
      </c>
      <c r="G29" s="3">
        <v>24</v>
      </c>
      <c r="H29" s="3">
        <v>68</v>
      </c>
      <c r="I29" s="4">
        <v>0</v>
      </c>
      <c r="J29" s="4">
        <v>0</v>
      </c>
    </row>
    <row r="30" spans="1:12" ht="18.75" customHeight="1" x14ac:dyDescent="0.25">
      <c r="A30" s="2" t="s">
        <v>11</v>
      </c>
      <c r="B30" s="2" t="s">
        <v>12</v>
      </c>
      <c r="C30" s="2" t="s">
        <v>13</v>
      </c>
      <c r="D30" s="2" t="s">
        <v>26</v>
      </c>
      <c r="E30" s="2" t="s">
        <v>15</v>
      </c>
      <c r="F30" s="2" t="s">
        <v>17</v>
      </c>
      <c r="G30" s="3">
        <v>17</v>
      </c>
      <c r="H30" s="3">
        <v>84</v>
      </c>
      <c r="I30" s="4">
        <v>0</v>
      </c>
      <c r="J30" s="4">
        <v>0</v>
      </c>
    </row>
    <row r="31" spans="1:12" ht="18.75" customHeight="1" x14ac:dyDescent="0.25">
      <c r="A31" s="2" t="s">
        <v>11</v>
      </c>
      <c r="B31" s="2" t="s">
        <v>12</v>
      </c>
      <c r="C31" s="2" t="s">
        <v>13</v>
      </c>
      <c r="D31" s="2" t="s">
        <v>26</v>
      </c>
      <c r="E31" s="2" t="s">
        <v>15</v>
      </c>
      <c r="F31" s="2" t="s">
        <v>18</v>
      </c>
      <c r="G31" s="4">
        <v>0</v>
      </c>
      <c r="H31" s="3">
        <v>3</v>
      </c>
      <c r="I31" s="4">
        <v>0</v>
      </c>
      <c r="J31" s="3">
        <v>1</v>
      </c>
    </row>
    <row r="32" spans="1:12" ht="18.75" customHeight="1" x14ac:dyDescent="0.25">
      <c r="A32" s="2" t="s">
        <v>11</v>
      </c>
      <c r="B32" s="2" t="s">
        <v>12</v>
      </c>
      <c r="C32" s="2" t="s">
        <v>13</v>
      </c>
      <c r="D32" s="2" t="s">
        <v>26</v>
      </c>
      <c r="E32" s="2" t="s">
        <v>15</v>
      </c>
      <c r="F32" s="13" t="s">
        <v>19</v>
      </c>
      <c r="G32" s="15">
        <v>0</v>
      </c>
      <c r="H32" s="15">
        <v>0</v>
      </c>
      <c r="I32" s="15">
        <v>0</v>
      </c>
      <c r="J32" s="14">
        <v>1</v>
      </c>
      <c r="K32" s="14">
        <f>SUM(G32:J32)</f>
        <v>1</v>
      </c>
      <c r="L32" s="14">
        <f>SUM(I32:J32)</f>
        <v>1</v>
      </c>
    </row>
    <row r="33" spans="1:14" ht="18.75" customHeight="1" x14ac:dyDescent="0.25">
      <c r="A33" s="2"/>
      <c r="B33" s="2"/>
      <c r="C33" s="2"/>
      <c r="D33" s="2"/>
      <c r="E33" s="2"/>
      <c r="F33" s="2"/>
      <c r="G33" s="4"/>
      <c r="H33" s="4"/>
      <c r="I33" s="4"/>
      <c r="J33" s="3"/>
      <c r="K33" s="3">
        <f>SUM(K9:K32)</f>
        <v>277</v>
      </c>
      <c r="L33" s="3">
        <f>SUM(L9:L32)</f>
        <v>211</v>
      </c>
      <c r="M33" s="32">
        <f>L33/K33</f>
        <v>0.76173285198555951</v>
      </c>
      <c r="N33" s="33">
        <f>SUM(G6:J32)</f>
        <v>1245</v>
      </c>
    </row>
    <row r="34" spans="1:14" ht="18.75" customHeight="1" x14ac:dyDescent="0.25">
      <c r="A34" s="2" t="s">
        <v>11</v>
      </c>
      <c r="B34" s="2" t="s">
        <v>12</v>
      </c>
      <c r="C34" s="2" t="s">
        <v>27</v>
      </c>
      <c r="D34" s="2" t="s">
        <v>28</v>
      </c>
      <c r="E34" s="2" t="s">
        <v>15</v>
      </c>
      <c r="F34" s="2" t="s">
        <v>16</v>
      </c>
      <c r="G34" s="3">
        <v>24</v>
      </c>
      <c r="H34" s="3">
        <v>62</v>
      </c>
      <c r="I34" s="4">
        <v>0</v>
      </c>
      <c r="J34" s="4">
        <v>0</v>
      </c>
    </row>
    <row r="35" spans="1:14" ht="18.75" customHeight="1" x14ac:dyDescent="0.25">
      <c r="A35" s="2" t="s">
        <v>11</v>
      </c>
      <c r="B35" s="2" t="s">
        <v>12</v>
      </c>
      <c r="C35" s="2" t="s">
        <v>27</v>
      </c>
      <c r="D35" s="2" t="s">
        <v>28</v>
      </c>
      <c r="E35" s="2" t="s">
        <v>15</v>
      </c>
      <c r="F35" s="2" t="s">
        <v>17</v>
      </c>
      <c r="G35" s="3">
        <v>20</v>
      </c>
      <c r="H35" s="3">
        <v>117</v>
      </c>
      <c r="I35" s="4">
        <v>0</v>
      </c>
      <c r="J35" s="4">
        <v>0</v>
      </c>
    </row>
    <row r="36" spans="1:14" ht="18.75" customHeight="1" x14ac:dyDescent="0.25">
      <c r="A36" s="2" t="s">
        <v>11</v>
      </c>
      <c r="B36" s="2" t="s">
        <v>12</v>
      </c>
      <c r="C36" s="2" t="s">
        <v>27</v>
      </c>
      <c r="D36" s="5" t="s">
        <v>28</v>
      </c>
      <c r="E36" s="5" t="s">
        <v>15</v>
      </c>
      <c r="F36" s="5" t="s">
        <v>18</v>
      </c>
      <c r="G36" s="6">
        <f>7+4</f>
        <v>11</v>
      </c>
      <c r="H36" s="6">
        <f>53+16</f>
        <v>69</v>
      </c>
      <c r="I36" s="6">
        <f>0+4</f>
        <v>4</v>
      </c>
      <c r="J36" s="6">
        <f>0+16</f>
        <v>16</v>
      </c>
    </row>
    <row r="37" spans="1:14" ht="18.75" customHeight="1" x14ac:dyDescent="0.25">
      <c r="A37" s="2" t="s">
        <v>11</v>
      </c>
      <c r="B37" s="2" t="s">
        <v>12</v>
      </c>
      <c r="C37" s="2" t="s">
        <v>27</v>
      </c>
      <c r="D37" s="2" t="s">
        <v>28</v>
      </c>
      <c r="E37" s="2" t="s">
        <v>15</v>
      </c>
      <c r="F37" s="13" t="s">
        <v>19</v>
      </c>
      <c r="G37" s="15">
        <v>0</v>
      </c>
      <c r="H37" s="14">
        <v>7</v>
      </c>
      <c r="I37" s="14">
        <v>2</v>
      </c>
      <c r="J37" s="14">
        <v>34</v>
      </c>
      <c r="K37" s="14">
        <f>SUM(G37:J37)</f>
        <v>43</v>
      </c>
      <c r="L37" s="14">
        <f>SUM(I37:J37)</f>
        <v>36</v>
      </c>
    </row>
    <row r="38" spans="1:14" ht="18.75" customHeight="1" x14ac:dyDescent="0.25">
      <c r="A38" s="7"/>
      <c r="B38" s="7"/>
      <c r="C38" s="7"/>
      <c r="D38" s="7"/>
      <c r="E38" s="7"/>
      <c r="F38" s="7"/>
      <c r="G38" s="9"/>
      <c r="H38" s="8"/>
      <c r="I38" s="8"/>
      <c r="J38" s="8"/>
      <c r="K38" s="19"/>
      <c r="L38" s="22"/>
    </row>
    <row r="39" spans="1:14" ht="18.75" customHeight="1" x14ac:dyDescent="0.25">
      <c r="A39" s="2" t="s">
        <v>11</v>
      </c>
      <c r="B39" s="2" t="s">
        <v>12</v>
      </c>
      <c r="C39" s="2" t="s">
        <v>27</v>
      </c>
      <c r="D39" s="2" t="s">
        <v>29</v>
      </c>
      <c r="E39" s="2" t="s">
        <v>23</v>
      </c>
      <c r="F39" s="2" t="s">
        <v>19</v>
      </c>
      <c r="G39" s="4">
        <v>0</v>
      </c>
      <c r="H39" s="4">
        <v>0</v>
      </c>
      <c r="I39" s="4">
        <v>0</v>
      </c>
      <c r="J39" s="4">
        <v>0</v>
      </c>
      <c r="K39" s="20"/>
      <c r="L39" s="23"/>
    </row>
    <row r="40" spans="1:14" ht="18.75" customHeight="1" x14ac:dyDescent="0.25">
      <c r="A40" s="2" t="s">
        <v>11</v>
      </c>
      <c r="B40" s="2" t="s">
        <v>12</v>
      </c>
      <c r="C40" s="2" t="s">
        <v>27</v>
      </c>
      <c r="D40" s="2" t="s">
        <v>29</v>
      </c>
      <c r="E40" s="2" t="s">
        <v>15</v>
      </c>
      <c r="F40" s="2" t="s">
        <v>16</v>
      </c>
      <c r="G40" s="3">
        <v>33</v>
      </c>
      <c r="H40" s="3">
        <v>71</v>
      </c>
      <c r="I40" s="4">
        <v>0</v>
      </c>
      <c r="J40" s="4">
        <v>0</v>
      </c>
      <c r="K40" s="20"/>
      <c r="L40" s="23"/>
    </row>
    <row r="41" spans="1:14" ht="18.75" customHeight="1" x14ac:dyDescent="0.25">
      <c r="A41" s="2" t="s">
        <v>11</v>
      </c>
      <c r="B41" s="2" t="s">
        <v>12</v>
      </c>
      <c r="C41" s="2" t="s">
        <v>27</v>
      </c>
      <c r="D41" s="2" t="s">
        <v>29</v>
      </c>
      <c r="E41" s="2" t="s">
        <v>15</v>
      </c>
      <c r="F41" s="2" t="s">
        <v>17</v>
      </c>
      <c r="G41" s="3">
        <v>34</v>
      </c>
      <c r="H41" s="3">
        <v>101</v>
      </c>
      <c r="I41" s="4">
        <v>0</v>
      </c>
      <c r="J41" s="4">
        <v>0</v>
      </c>
      <c r="K41" s="20"/>
      <c r="L41" s="23"/>
    </row>
    <row r="42" spans="1:14" ht="18.75" customHeight="1" x14ac:dyDescent="0.25">
      <c r="A42" s="2" t="s">
        <v>11</v>
      </c>
      <c r="B42" s="2" t="s">
        <v>12</v>
      </c>
      <c r="C42" s="2" t="s">
        <v>27</v>
      </c>
      <c r="D42" s="2" t="s">
        <v>29</v>
      </c>
      <c r="E42" s="2" t="s">
        <v>15</v>
      </c>
      <c r="F42" s="2" t="s">
        <v>18</v>
      </c>
      <c r="G42" s="3">
        <v>9</v>
      </c>
      <c r="H42" s="3">
        <v>54</v>
      </c>
      <c r="I42" s="4">
        <v>0</v>
      </c>
      <c r="J42" s="4">
        <v>0</v>
      </c>
      <c r="K42" s="21"/>
      <c r="L42" s="24"/>
    </row>
    <row r="43" spans="1:14" ht="18.75" customHeight="1" x14ac:dyDescent="0.25">
      <c r="A43" s="2" t="s">
        <v>11</v>
      </c>
      <c r="B43" s="2" t="s">
        <v>12</v>
      </c>
      <c r="C43" s="2" t="s">
        <v>27</v>
      </c>
      <c r="D43" s="2" t="s">
        <v>29</v>
      </c>
      <c r="E43" s="2" t="s">
        <v>15</v>
      </c>
      <c r="F43" s="13" t="s">
        <v>19</v>
      </c>
      <c r="G43" s="14">
        <v>1</v>
      </c>
      <c r="H43" s="14">
        <v>2</v>
      </c>
      <c r="I43" s="14">
        <v>3</v>
      </c>
      <c r="J43" s="14">
        <v>17</v>
      </c>
      <c r="K43" s="14">
        <f t="shared" ref="K43" si="2">SUM(G43:J43)</f>
        <v>23</v>
      </c>
      <c r="L43" s="14">
        <f t="shared" ref="L43" si="3">SUM(I43:J43)</f>
        <v>20</v>
      </c>
    </row>
    <row r="44" spans="1:14" ht="18.75" customHeight="1" x14ac:dyDescent="0.25">
      <c r="A44" s="2"/>
      <c r="B44" s="2"/>
      <c r="C44" s="2"/>
      <c r="D44" s="2"/>
      <c r="E44" s="2"/>
      <c r="F44" s="2"/>
      <c r="G44" s="3"/>
      <c r="H44" s="3"/>
      <c r="I44" s="3"/>
      <c r="J44" s="3"/>
    </row>
    <row r="45" spans="1:14" ht="18.75" customHeight="1" x14ac:dyDescent="0.25">
      <c r="A45" s="2" t="s">
        <v>11</v>
      </c>
      <c r="B45" s="2" t="s">
        <v>12</v>
      </c>
      <c r="C45" s="2" t="s">
        <v>27</v>
      </c>
      <c r="D45" s="2" t="s">
        <v>30</v>
      </c>
      <c r="E45" s="2" t="s">
        <v>23</v>
      </c>
      <c r="F45" s="2" t="s">
        <v>18</v>
      </c>
      <c r="G45" s="4">
        <v>0</v>
      </c>
      <c r="H45" s="4">
        <v>0</v>
      </c>
      <c r="I45" s="4">
        <v>0</v>
      </c>
      <c r="J45" s="4">
        <v>0</v>
      </c>
    </row>
    <row r="46" spans="1:14" ht="18.75" customHeight="1" x14ac:dyDescent="0.25">
      <c r="A46" s="2" t="s">
        <v>11</v>
      </c>
      <c r="B46" s="2" t="s">
        <v>12</v>
      </c>
      <c r="C46" s="2" t="s">
        <v>27</v>
      </c>
      <c r="D46" s="2" t="s">
        <v>30</v>
      </c>
      <c r="E46" s="2" t="s">
        <v>15</v>
      </c>
      <c r="F46" s="2" t="s">
        <v>16</v>
      </c>
      <c r="G46" s="3">
        <v>15</v>
      </c>
      <c r="H46" s="3">
        <v>37</v>
      </c>
      <c r="I46" s="4">
        <v>0</v>
      </c>
      <c r="J46" s="4">
        <v>0</v>
      </c>
    </row>
    <row r="47" spans="1:14" ht="18.75" customHeight="1" x14ac:dyDescent="0.25">
      <c r="A47" s="2" t="s">
        <v>11</v>
      </c>
      <c r="B47" s="2" t="s">
        <v>12</v>
      </c>
      <c r="C47" s="2" t="s">
        <v>27</v>
      </c>
      <c r="D47" s="2" t="s">
        <v>30</v>
      </c>
      <c r="E47" s="2" t="s">
        <v>15</v>
      </c>
      <c r="F47" s="2" t="s">
        <v>17</v>
      </c>
      <c r="G47" s="3">
        <v>22</v>
      </c>
      <c r="H47" s="3">
        <v>65</v>
      </c>
      <c r="I47" s="4">
        <v>0</v>
      </c>
      <c r="J47" s="4">
        <v>0</v>
      </c>
    </row>
    <row r="48" spans="1:14" ht="18.75" customHeight="1" x14ac:dyDescent="0.25">
      <c r="A48" s="2" t="s">
        <v>11</v>
      </c>
      <c r="B48" s="2" t="s">
        <v>12</v>
      </c>
      <c r="C48" s="2" t="s">
        <v>27</v>
      </c>
      <c r="D48" s="2" t="s">
        <v>30</v>
      </c>
      <c r="E48" s="2" t="s">
        <v>15</v>
      </c>
      <c r="F48" s="2" t="s">
        <v>18</v>
      </c>
      <c r="G48" s="3">
        <v>1</v>
      </c>
      <c r="H48" s="3">
        <v>24</v>
      </c>
      <c r="I48" s="4">
        <v>0</v>
      </c>
      <c r="J48" s="4">
        <v>0</v>
      </c>
    </row>
    <row r="49" spans="1:14" ht="18.75" customHeight="1" x14ac:dyDescent="0.25">
      <c r="A49" s="2" t="s">
        <v>11</v>
      </c>
      <c r="B49" s="2" t="s">
        <v>12</v>
      </c>
      <c r="C49" s="2" t="s">
        <v>27</v>
      </c>
      <c r="D49" s="2" t="s">
        <v>30</v>
      </c>
      <c r="E49" s="2" t="s">
        <v>15</v>
      </c>
      <c r="F49" s="13" t="s">
        <v>19</v>
      </c>
      <c r="G49" s="14">
        <v>0</v>
      </c>
      <c r="H49" s="14">
        <v>1</v>
      </c>
      <c r="I49" s="14">
        <v>14</v>
      </c>
      <c r="J49" s="14">
        <v>18</v>
      </c>
      <c r="K49" s="14">
        <f>SUM(G49:J49)</f>
        <v>33</v>
      </c>
      <c r="L49" s="14">
        <f>SUM(I49:J49)</f>
        <v>32</v>
      </c>
      <c r="M49" s="20"/>
    </row>
    <row r="50" spans="1:14" ht="18.75" customHeight="1" x14ac:dyDescent="0.25">
      <c r="A50" s="2"/>
      <c r="B50" s="2"/>
      <c r="C50" s="2"/>
      <c r="D50" s="2"/>
      <c r="E50" s="2"/>
      <c r="F50" s="2"/>
      <c r="G50" s="4"/>
      <c r="H50" s="3"/>
      <c r="I50" s="3"/>
      <c r="J50" s="3"/>
      <c r="K50" s="3">
        <f>SUM(K37:K49)</f>
        <v>99</v>
      </c>
      <c r="L50" s="3">
        <f>SUM(L37:L49)</f>
        <v>88</v>
      </c>
      <c r="M50" s="32">
        <f>L50/K50</f>
        <v>0.88888888888888884</v>
      </c>
      <c r="N50" s="33">
        <f>SUM(G34:J49)</f>
        <v>888</v>
      </c>
    </row>
    <row r="51" spans="1:14" ht="18.75" customHeight="1" x14ac:dyDescent="0.25">
      <c r="A51" s="2" t="s">
        <v>11</v>
      </c>
      <c r="B51" s="2" t="s">
        <v>12</v>
      </c>
      <c r="C51" s="2" t="s">
        <v>31</v>
      </c>
      <c r="D51" s="2" t="s">
        <v>32</v>
      </c>
      <c r="E51" s="2" t="s">
        <v>23</v>
      </c>
      <c r="F51" s="2" t="s">
        <v>17</v>
      </c>
      <c r="G51" s="4">
        <v>0</v>
      </c>
      <c r="H51" s="4">
        <v>0</v>
      </c>
      <c r="I51" s="4">
        <v>0</v>
      </c>
      <c r="J51" s="4">
        <v>0</v>
      </c>
    </row>
    <row r="52" spans="1:14" ht="18.75" customHeight="1" x14ac:dyDescent="0.25">
      <c r="A52" s="2" t="s">
        <v>11</v>
      </c>
      <c r="B52" s="2" t="s">
        <v>12</v>
      </c>
      <c r="C52" s="2" t="s">
        <v>31</v>
      </c>
      <c r="D52" s="2" t="s">
        <v>32</v>
      </c>
      <c r="E52" s="2" t="s">
        <v>15</v>
      </c>
      <c r="F52" s="2" t="s">
        <v>16</v>
      </c>
      <c r="G52" s="3">
        <v>82</v>
      </c>
      <c r="H52" s="3">
        <v>39</v>
      </c>
      <c r="I52" s="4">
        <v>0</v>
      </c>
      <c r="J52" s="4">
        <v>0</v>
      </c>
    </row>
    <row r="53" spans="1:14" ht="18.75" customHeight="1" x14ac:dyDescent="0.25">
      <c r="A53" s="2" t="s">
        <v>11</v>
      </c>
      <c r="B53" s="2" t="s">
        <v>12</v>
      </c>
      <c r="C53" s="2" t="s">
        <v>31</v>
      </c>
      <c r="D53" s="2" t="s">
        <v>32</v>
      </c>
      <c r="E53" s="2" t="s">
        <v>15</v>
      </c>
      <c r="F53" s="2" t="s">
        <v>17</v>
      </c>
      <c r="G53" s="3">
        <v>94</v>
      </c>
      <c r="H53" s="3">
        <v>53</v>
      </c>
      <c r="I53" s="4">
        <v>0</v>
      </c>
      <c r="J53" s="4">
        <v>0</v>
      </c>
    </row>
    <row r="54" spans="1:14" ht="18.75" customHeight="1" x14ac:dyDescent="0.25">
      <c r="A54" s="2" t="s">
        <v>11</v>
      </c>
      <c r="B54" s="2" t="s">
        <v>12</v>
      </c>
      <c r="C54" s="2" t="s">
        <v>31</v>
      </c>
      <c r="D54" s="2" t="s">
        <v>32</v>
      </c>
      <c r="E54" s="2" t="s">
        <v>15</v>
      </c>
      <c r="F54" s="2" t="s">
        <v>18</v>
      </c>
      <c r="G54" s="3">
        <v>74</v>
      </c>
      <c r="H54" s="3">
        <v>18</v>
      </c>
      <c r="I54" s="3">
        <v>29</v>
      </c>
      <c r="J54" s="3">
        <v>35</v>
      </c>
    </row>
    <row r="55" spans="1:14" ht="18.75" customHeight="1" x14ac:dyDescent="0.25">
      <c r="A55" s="2" t="s">
        <v>11</v>
      </c>
      <c r="B55" s="2" t="s">
        <v>12</v>
      </c>
      <c r="C55" s="2" t="s">
        <v>31</v>
      </c>
      <c r="D55" s="2" t="s">
        <v>32</v>
      </c>
      <c r="E55" s="2" t="s">
        <v>15</v>
      </c>
      <c r="F55" s="13" t="s">
        <v>19</v>
      </c>
      <c r="G55" s="14">
        <v>16</v>
      </c>
      <c r="H55" s="14">
        <v>1</v>
      </c>
      <c r="I55" s="14">
        <v>103</v>
      </c>
      <c r="J55" s="14">
        <v>33</v>
      </c>
      <c r="K55" s="14">
        <f>SUM(G55:J55)</f>
        <v>153</v>
      </c>
      <c r="L55" s="14">
        <f>SUM(I55:J55)</f>
        <v>136</v>
      </c>
    </row>
    <row r="56" spans="1:14" ht="18.75" customHeight="1" x14ac:dyDescent="0.25">
      <c r="A56" s="2"/>
      <c r="B56" s="2"/>
      <c r="C56" s="2"/>
      <c r="D56" s="2"/>
      <c r="E56" s="2"/>
      <c r="F56" s="2"/>
      <c r="G56" s="3"/>
      <c r="H56" s="3"/>
      <c r="I56" s="3"/>
      <c r="J56" s="3"/>
    </row>
    <row r="57" spans="1:14" ht="18.75" customHeight="1" x14ac:dyDescent="0.25">
      <c r="A57" s="2" t="s">
        <v>11</v>
      </c>
      <c r="B57" s="2" t="s">
        <v>12</v>
      </c>
      <c r="C57" s="2" t="s">
        <v>31</v>
      </c>
      <c r="D57" s="2" t="s">
        <v>33</v>
      </c>
      <c r="E57" s="2" t="s">
        <v>15</v>
      </c>
      <c r="F57" s="2" t="s">
        <v>16</v>
      </c>
      <c r="G57" s="3">
        <v>18</v>
      </c>
      <c r="H57" s="3">
        <v>33</v>
      </c>
      <c r="I57" s="4">
        <v>0</v>
      </c>
      <c r="J57" s="4">
        <v>0</v>
      </c>
    </row>
    <row r="58" spans="1:14" ht="18.75" customHeight="1" x14ac:dyDescent="0.25">
      <c r="A58" s="2" t="s">
        <v>11</v>
      </c>
      <c r="B58" s="2" t="s">
        <v>12</v>
      </c>
      <c r="C58" s="2" t="s">
        <v>31</v>
      </c>
      <c r="D58" s="2" t="s">
        <v>33</v>
      </c>
      <c r="E58" s="2" t="s">
        <v>15</v>
      </c>
      <c r="F58" s="2" t="s">
        <v>17</v>
      </c>
      <c r="G58" s="3">
        <v>36</v>
      </c>
      <c r="H58" s="3">
        <v>57</v>
      </c>
      <c r="I58" s="4">
        <v>0</v>
      </c>
      <c r="J58" s="4">
        <v>0</v>
      </c>
    </row>
    <row r="59" spans="1:14" ht="18.75" customHeight="1" x14ac:dyDescent="0.25">
      <c r="A59" s="2" t="s">
        <v>11</v>
      </c>
      <c r="B59" s="2" t="s">
        <v>12</v>
      </c>
      <c r="C59" s="2" t="s">
        <v>31</v>
      </c>
      <c r="D59" s="5" t="s">
        <v>33</v>
      </c>
      <c r="E59" s="5" t="s">
        <v>15</v>
      </c>
      <c r="F59" s="5" t="s">
        <v>18</v>
      </c>
      <c r="G59" s="6">
        <f>49+16</f>
        <v>65</v>
      </c>
      <c r="H59" s="6">
        <f>50+4</f>
        <v>54</v>
      </c>
      <c r="I59" s="6">
        <f>0+16</f>
        <v>16</v>
      </c>
      <c r="J59" s="6">
        <f>0+4</f>
        <v>4</v>
      </c>
    </row>
    <row r="60" spans="1:14" ht="18.75" customHeight="1" x14ac:dyDescent="0.25">
      <c r="A60" s="2" t="s">
        <v>11</v>
      </c>
      <c r="B60" s="2" t="s">
        <v>12</v>
      </c>
      <c r="C60" s="2" t="s">
        <v>31</v>
      </c>
      <c r="D60" s="2" t="s">
        <v>33</v>
      </c>
      <c r="E60" s="2" t="s">
        <v>15</v>
      </c>
      <c r="F60" s="13" t="s">
        <v>19</v>
      </c>
      <c r="G60" s="14">
        <v>7</v>
      </c>
      <c r="H60" s="14">
        <v>4</v>
      </c>
      <c r="I60" s="14">
        <v>5</v>
      </c>
      <c r="J60" s="14">
        <v>20</v>
      </c>
      <c r="K60" s="14">
        <f>SUM(G60:J60)</f>
        <v>36</v>
      </c>
      <c r="L60" s="14">
        <f>SUM(I60:J60)</f>
        <v>25</v>
      </c>
    </row>
    <row r="61" spans="1:14" ht="18.75" customHeight="1" x14ac:dyDescent="0.25">
      <c r="A61" s="7"/>
      <c r="B61" s="7"/>
      <c r="C61" s="7"/>
      <c r="D61" s="7"/>
      <c r="E61" s="7"/>
      <c r="F61" s="7"/>
      <c r="G61" s="8"/>
      <c r="H61" s="8"/>
      <c r="I61" s="8"/>
      <c r="J61" s="8"/>
    </row>
    <row r="62" spans="1:14" ht="18.75" customHeight="1" x14ac:dyDescent="0.25">
      <c r="A62" s="2" t="s">
        <v>11</v>
      </c>
      <c r="B62" s="2" t="s">
        <v>12</v>
      </c>
      <c r="C62" s="2" t="s">
        <v>31</v>
      </c>
      <c r="D62" s="2" t="s">
        <v>34</v>
      </c>
      <c r="E62" s="2" t="s">
        <v>23</v>
      </c>
      <c r="F62" s="2" t="s">
        <v>24</v>
      </c>
      <c r="G62" s="4">
        <v>0</v>
      </c>
      <c r="H62" s="4">
        <v>0</v>
      </c>
      <c r="I62" s="4">
        <v>0</v>
      </c>
      <c r="J62" s="4">
        <v>0</v>
      </c>
    </row>
    <row r="63" spans="1:14" ht="18.75" customHeight="1" x14ac:dyDescent="0.25">
      <c r="A63" s="2" t="s">
        <v>11</v>
      </c>
      <c r="B63" s="2" t="s">
        <v>12</v>
      </c>
      <c r="C63" s="2" t="s">
        <v>31</v>
      </c>
      <c r="D63" s="2" t="s">
        <v>34</v>
      </c>
      <c r="E63" s="2" t="s">
        <v>15</v>
      </c>
      <c r="F63" s="2" t="s">
        <v>16</v>
      </c>
      <c r="G63" s="3">
        <v>5</v>
      </c>
      <c r="H63" s="3">
        <v>36</v>
      </c>
      <c r="I63" s="4">
        <v>0</v>
      </c>
      <c r="J63" s="4">
        <v>0</v>
      </c>
    </row>
    <row r="64" spans="1:14" ht="18.75" customHeight="1" x14ac:dyDescent="0.25">
      <c r="A64" s="2" t="s">
        <v>11</v>
      </c>
      <c r="B64" s="2" t="s">
        <v>12</v>
      </c>
      <c r="C64" s="2" t="s">
        <v>31</v>
      </c>
      <c r="D64" s="2" t="s">
        <v>34</v>
      </c>
      <c r="E64" s="2" t="s">
        <v>15</v>
      </c>
      <c r="F64" s="2" t="s">
        <v>17</v>
      </c>
      <c r="G64" s="3">
        <v>24</v>
      </c>
      <c r="H64" s="3">
        <v>79</v>
      </c>
      <c r="I64" s="4">
        <v>0</v>
      </c>
      <c r="J64" s="4">
        <v>0</v>
      </c>
    </row>
    <row r="65" spans="1:14" ht="18.75" customHeight="1" x14ac:dyDescent="0.25">
      <c r="A65" s="2" t="s">
        <v>11</v>
      </c>
      <c r="B65" s="2" t="s">
        <v>12</v>
      </c>
      <c r="C65" s="2" t="s">
        <v>31</v>
      </c>
      <c r="D65" s="2" t="s">
        <v>34</v>
      </c>
      <c r="E65" s="2" t="s">
        <v>15</v>
      </c>
      <c r="F65" s="13" t="s">
        <v>19</v>
      </c>
      <c r="G65" s="14">
        <v>2</v>
      </c>
      <c r="H65" s="14">
        <v>3</v>
      </c>
      <c r="I65" s="14">
        <v>0</v>
      </c>
      <c r="J65" s="14">
        <v>2</v>
      </c>
      <c r="K65" s="14">
        <f>SUM(G65:J65)</f>
        <v>7</v>
      </c>
      <c r="L65" s="14">
        <f>SUM(I65:J65)</f>
        <v>2</v>
      </c>
    </row>
    <row r="66" spans="1:14" ht="18.75" customHeight="1" x14ac:dyDescent="0.25">
      <c r="A66" s="2"/>
      <c r="B66" s="2"/>
      <c r="C66" s="2"/>
      <c r="D66" s="2"/>
      <c r="E66" s="2"/>
      <c r="F66" s="2"/>
      <c r="G66" s="3">
        <f>SUM(G6:G65)</f>
        <v>819</v>
      </c>
      <c r="H66" s="3">
        <f>SUM(H6:H65)</f>
        <v>1778</v>
      </c>
      <c r="I66" s="3">
        <f>SUM(I6:I65)</f>
        <v>204</v>
      </c>
      <c r="J66" s="3">
        <f>SUM(J6:J65)</f>
        <v>379</v>
      </c>
      <c r="K66" s="3">
        <f>SUM(K55:K65)</f>
        <v>196</v>
      </c>
      <c r="L66" s="3">
        <f>SUM(L55:L65)</f>
        <v>163</v>
      </c>
      <c r="M66" s="32">
        <f>L66/K66</f>
        <v>0.83163265306122447</v>
      </c>
      <c r="N66" s="33">
        <f>SUM(G51:J65)</f>
        <v>1047</v>
      </c>
    </row>
    <row r="67" spans="1:14" ht="18.75" customHeight="1" x14ac:dyDescent="0.25">
      <c r="A67" s="10"/>
      <c r="B67" s="10"/>
      <c r="C67" s="10"/>
      <c r="D67" s="10"/>
      <c r="E67" s="10"/>
      <c r="F67" s="10"/>
      <c r="G67" s="6">
        <v>2597</v>
      </c>
      <c r="H67" s="10"/>
      <c r="I67" s="6">
        <f>SUM(I66:J66)</f>
        <v>583</v>
      </c>
      <c r="J67" s="10"/>
      <c r="K67" s="3">
        <f>K33+K50+K66</f>
        <v>572</v>
      </c>
      <c r="L67" s="3">
        <f>L33+L50+L66</f>
        <v>462</v>
      </c>
      <c r="M67" s="32">
        <f>L67/K67</f>
        <v>0.80769230769230771</v>
      </c>
    </row>
    <row r="68" spans="1:14" ht="18.75" customHeight="1" x14ac:dyDescent="0.25">
      <c r="G68" s="6">
        <f>SUM(G66:J66)</f>
        <v>3180</v>
      </c>
    </row>
  </sheetData>
  <mergeCells count="9">
    <mergeCell ref="A3:A5"/>
    <mergeCell ref="B3:B5"/>
    <mergeCell ref="C3:C5"/>
    <mergeCell ref="I3:J3"/>
    <mergeCell ref="I4:J4"/>
    <mergeCell ref="D3:D5"/>
    <mergeCell ref="E3:E5"/>
    <mergeCell ref="F3:F5"/>
    <mergeCell ref="G3:H4"/>
  </mergeCells>
  <phoneticPr fontId="19" type="noConversion"/>
  <pageMargins left="0.25" right="0.25" top="0.75" bottom="0.75" header="0.3" footer="0.3"/>
  <pageSetup paperSize="9" scale="97" fitToHeight="0" orientation="portrait" r:id="rId1"/>
  <ignoredErrors>
    <ignoredError sqref="H21" formula="1"/>
    <ignoredError sqref="L27 L32 L43 L49 L55 L60 L65 L3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L18" sqref="L18"/>
    </sheetView>
  </sheetViews>
  <sheetFormatPr defaultRowHeight="16.5" x14ac:dyDescent="0.25"/>
  <cols>
    <col min="1" max="1" width="32.875" customWidth="1"/>
    <col min="2" max="2" width="20.125" customWidth="1"/>
    <col min="6" max="6" width="9.875" bestFit="1" customWidth="1"/>
  </cols>
  <sheetData>
    <row r="2" spans="1:8" x14ac:dyDescent="0.25">
      <c r="A2" s="5" t="s">
        <v>35</v>
      </c>
      <c r="B2" s="5" t="s">
        <v>14</v>
      </c>
      <c r="C2" s="5" t="s">
        <v>15</v>
      </c>
      <c r="D2" s="5" t="s">
        <v>18</v>
      </c>
      <c r="E2" s="6">
        <v>2</v>
      </c>
      <c r="F2" s="6">
        <v>10</v>
      </c>
      <c r="G2" s="6">
        <v>2</v>
      </c>
      <c r="H2" s="6">
        <v>10</v>
      </c>
    </row>
    <row r="3" spans="1:8" x14ac:dyDescent="0.25">
      <c r="A3" s="5" t="s">
        <v>35</v>
      </c>
      <c r="B3" s="5" t="s">
        <v>14</v>
      </c>
      <c r="C3" s="5" t="s">
        <v>15</v>
      </c>
      <c r="D3" s="5" t="s">
        <v>19</v>
      </c>
      <c r="E3" s="6">
        <v>2</v>
      </c>
      <c r="F3" s="6">
        <v>7</v>
      </c>
      <c r="G3" s="6">
        <v>2</v>
      </c>
      <c r="H3" s="6">
        <v>7</v>
      </c>
    </row>
    <row r="4" spans="1:8" x14ac:dyDescent="0.25">
      <c r="A4" s="5" t="s">
        <v>36</v>
      </c>
      <c r="B4" s="5" t="s">
        <v>20</v>
      </c>
      <c r="C4" s="5" t="s">
        <v>15</v>
      </c>
      <c r="D4" s="5" t="s">
        <v>19</v>
      </c>
      <c r="E4" s="6">
        <v>1</v>
      </c>
      <c r="F4" s="6">
        <v>17</v>
      </c>
      <c r="G4" s="6">
        <v>1</v>
      </c>
      <c r="H4" s="6">
        <v>17</v>
      </c>
    </row>
    <row r="5" spans="1:8" x14ac:dyDescent="0.25">
      <c r="A5" s="5" t="s">
        <v>37</v>
      </c>
      <c r="B5" s="5" t="s">
        <v>25</v>
      </c>
      <c r="C5" s="5" t="s">
        <v>38</v>
      </c>
      <c r="D5" s="5" t="s">
        <v>17</v>
      </c>
      <c r="E5" s="6">
        <v>3</v>
      </c>
      <c r="F5" s="6">
        <v>17</v>
      </c>
      <c r="G5" s="6">
        <v>3</v>
      </c>
      <c r="H5" s="6">
        <v>17</v>
      </c>
    </row>
    <row r="6" spans="1:8" x14ac:dyDescent="0.25">
      <c r="A6" s="5" t="s">
        <v>39</v>
      </c>
      <c r="B6" s="5" t="s">
        <v>28</v>
      </c>
      <c r="C6" s="5" t="s">
        <v>15</v>
      </c>
      <c r="D6" s="5" t="s">
        <v>18</v>
      </c>
      <c r="E6" s="6">
        <v>4</v>
      </c>
      <c r="F6" s="6">
        <v>16</v>
      </c>
      <c r="G6" s="6">
        <v>4</v>
      </c>
      <c r="H6" s="6">
        <v>16</v>
      </c>
    </row>
    <row r="7" spans="1:8" x14ac:dyDescent="0.25">
      <c r="A7" s="5" t="s">
        <v>40</v>
      </c>
      <c r="B7" s="5" t="s">
        <v>33</v>
      </c>
      <c r="C7" s="5" t="s">
        <v>15</v>
      </c>
      <c r="D7" s="5" t="s">
        <v>18</v>
      </c>
      <c r="E7" s="6">
        <v>16</v>
      </c>
      <c r="F7" s="6">
        <v>4</v>
      </c>
      <c r="G7" s="6">
        <v>16</v>
      </c>
      <c r="H7" s="6">
        <v>4</v>
      </c>
    </row>
    <row r="9" spans="1:8" x14ac:dyDescent="0.25">
      <c r="E9" s="30"/>
      <c r="F9" s="31"/>
    </row>
    <row r="10" spans="1:8" x14ac:dyDescent="0.25">
      <c r="E10" s="29"/>
    </row>
    <row r="11" spans="1:8" x14ac:dyDescent="0.25">
      <c r="E11" s="28"/>
    </row>
    <row r="12" spans="1:8" x14ac:dyDescent="0.25">
      <c r="E12" s="29"/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1092 data_table4_6</vt:lpstr>
      <vt:lpstr>就業學程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報表列印</dc:title>
  <dc:creator>user</dc:creator>
  <cp:lastModifiedBy>user</cp:lastModifiedBy>
  <cp:lastPrinted>2022-03-19T07:23:28Z</cp:lastPrinted>
  <dcterms:created xsi:type="dcterms:W3CDTF">2022-01-07T03:14:21Z</dcterms:created>
  <dcterms:modified xsi:type="dcterms:W3CDTF">2022-03-21T07:47:30Z</dcterms:modified>
</cp:coreProperties>
</file>