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 tabRatio="932"/>
  </bookViews>
  <sheets>
    <sheet name="106-109" sheetId="11" r:id="rId1"/>
  </sheets>
  <calcPr calcId="162913"/>
</workbook>
</file>

<file path=xl/calcChain.xml><?xml version="1.0" encoding="utf-8"?>
<calcChain xmlns="http://schemas.openxmlformats.org/spreadsheetml/2006/main">
  <c r="M5" i="11" l="1"/>
  <c r="L60" i="11"/>
  <c r="K59" i="11"/>
  <c r="L59" i="11"/>
  <c r="K58" i="11"/>
  <c r="K60" i="11" s="1"/>
  <c r="L58" i="11"/>
  <c r="K43" i="11"/>
  <c r="L43" i="11"/>
  <c r="K42" i="11"/>
  <c r="K44" i="11" s="1"/>
  <c r="L42" i="11"/>
  <c r="L44" i="11" s="1"/>
  <c r="K29" i="11"/>
  <c r="K63" i="11" s="1"/>
  <c r="L29" i="11"/>
  <c r="L63" i="11" s="1"/>
  <c r="K28" i="11"/>
  <c r="K30" i="11" s="1"/>
  <c r="L28" i="11"/>
  <c r="L30" i="11" s="1"/>
  <c r="J28" i="11"/>
  <c r="J62" i="11" s="1"/>
  <c r="J64" i="11" s="1"/>
  <c r="H62" i="11"/>
  <c r="H59" i="11"/>
  <c r="I59" i="11"/>
  <c r="J59" i="11"/>
  <c r="H58" i="11"/>
  <c r="H60" i="11" s="1"/>
  <c r="I58" i="11"/>
  <c r="I60" i="11" s="1"/>
  <c r="J58" i="11"/>
  <c r="J60" i="11" s="1"/>
  <c r="H43" i="11"/>
  <c r="I43" i="11"/>
  <c r="J43" i="11"/>
  <c r="J63" i="11" s="1"/>
  <c r="H42" i="11"/>
  <c r="H44" i="11" s="1"/>
  <c r="I42" i="11"/>
  <c r="I44" i="11" s="1"/>
  <c r="J42" i="11"/>
  <c r="J44" i="11" s="1"/>
  <c r="J30" i="11"/>
  <c r="G30" i="11"/>
  <c r="H29" i="11"/>
  <c r="H63" i="11" s="1"/>
  <c r="I29" i="11"/>
  <c r="I63" i="11" s="1"/>
  <c r="J29" i="11"/>
  <c r="G29" i="11"/>
  <c r="H28" i="11"/>
  <c r="H30" i="11" s="1"/>
  <c r="I28" i="11"/>
  <c r="I30" i="11" s="1"/>
  <c r="G28" i="11"/>
  <c r="G62" i="11" s="1"/>
  <c r="G64" i="11" s="1"/>
  <c r="M6" i="11"/>
  <c r="M52" i="11"/>
  <c r="M53" i="11"/>
  <c r="M35" i="11"/>
  <c r="M32" i="11"/>
  <c r="M15" i="11"/>
  <c r="M23" i="11"/>
  <c r="G63" i="11"/>
  <c r="D62" i="11"/>
  <c r="G59" i="11"/>
  <c r="E59" i="11"/>
  <c r="D59" i="11"/>
  <c r="G58" i="11"/>
  <c r="G60" i="11" s="1"/>
  <c r="E58" i="11"/>
  <c r="E60" i="11" s="1"/>
  <c r="D58" i="11"/>
  <c r="D60" i="11" s="1"/>
  <c r="F53" i="11"/>
  <c r="F54" i="11"/>
  <c r="M54" i="11" s="1"/>
  <c r="F55" i="11"/>
  <c r="M55" i="11" s="1"/>
  <c r="F56" i="11"/>
  <c r="M56" i="11" s="1"/>
  <c r="F57" i="11"/>
  <c r="M57" i="11" s="1"/>
  <c r="F51" i="11"/>
  <c r="M51" i="11" s="1"/>
  <c r="F52" i="11"/>
  <c r="F49" i="11"/>
  <c r="M49" i="11" s="1"/>
  <c r="F50" i="11"/>
  <c r="M50" i="11" s="1"/>
  <c r="F48" i="11"/>
  <c r="M48" i="11" s="1"/>
  <c r="F47" i="11"/>
  <c r="M47" i="11" s="1"/>
  <c r="F46" i="11"/>
  <c r="F58" i="11" s="1"/>
  <c r="G43" i="11"/>
  <c r="E43" i="11"/>
  <c r="D43" i="11"/>
  <c r="G42" i="11"/>
  <c r="G44" i="11" s="1"/>
  <c r="E42" i="11"/>
  <c r="E44" i="11" s="1"/>
  <c r="D42" i="11"/>
  <c r="D44" i="11" s="1"/>
  <c r="F41" i="11"/>
  <c r="M41" i="11" s="1"/>
  <c r="F40" i="11"/>
  <c r="M40" i="11" s="1"/>
  <c r="F39" i="11"/>
  <c r="M39" i="11" s="1"/>
  <c r="F38" i="11"/>
  <c r="M38" i="11" s="1"/>
  <c r="F37" i="11"/>
  <c r="M37" i="11" s="1"/>
  <c r="F36" i="11"/>
  <c r="M36" i="11" s="1"/>
  <c r="F34" i="11"/>
  <c r="M34" i="11" s="1"/>
  <c r="F35" i="11"/>
  <c r="F33" i="11"/>
  <c r="F43" i="11" s="1"/>
  <c r="F32" i="11"/>
  <c r="E30" i="11"/>
  <c r="D30" i="11"/>
  <c r="E29" i="11"/>
  <c r="E63" i="11" s="1"/>
  <c r="D29" i="11"/>
  <c r="D63" i="11" s="1"/>
  <c r="E28" i="11"/>
  <c r="E62" i="11" s="1"/>
  <c r="E64" i="11" s="1"/>
  <c r="D28" i="11"/>
  <c r="F23" i="11"/>
  <c r="F24" i="11"/>
  <c r="M24" i="11" s="1"/>
  <c r="F25" i="11"/>
  <c r="M25" i="11" s="1"/>
  <c r="F26" i="11"/>
  <c r="M26" i="11" s="1"/>
  <c r="F27" i="11"/>
  <c r="M27" i="11" s="1"/>
  <c r="F21" i="11"/>
  <c r="M21" i="11" s="1"/>
  <c r="F22" i="11"/>
  <c r="M22" i="11" s="1"/>
  <c r="F19" i="11"/>
  <c r="M19" i="11" s="1"/>
  <c r="F20" i="11"/>
  <c r="M20" i="11" s="1"/>
  <c r="F17" i="11"/>
  <c r="M17" i="11" s="1"/>
  <c r="F18" i="11"/>
  <c r="M18" i="11" s="1"/>
  <c r="F13" i="11"/>
  <c r="M13" i="11" s="1"/>
  <c r="F14" i="11"/>
  <c r="M14" i="11" s="1"/>
  <c r="F15" i="11"/>
  <c r="F16" i="11"/>
  <c r="M16" i="11" s="1"/>
  <c r="F12" i="11"/>
  <c r="M12" i="11" s="1"/>
  <c r="F10" i="11"/>
  <c r="M10" i="11" s="1"/>
  <c r="F11" i="11"/>
  <c r="M11" i="11" s="1"/>
  <c r="F8" i="11"/>
  <c r="M8" i="11" s="1"/>
  <c r="F9" i="11"/>
  <c r="M9" i="11" s="1"/>
  <c r="F6" i="11"/>
  <c r="F29" i="11" s="1"/>
  <c r="F7" i="11"/>
  <c r="M7" i="11" s="1"/>
  <c r="F5" i="11"/>
  <c r="F28" i="11" s="1"/>
  <c r="H64" i="11" l="1"/>
  <c r="D64" i="11"/>
  <c r="F62" i="11"/>
  <c r="F30" i="11"/>
  <c r="M30" i="11" s="1"/>
  <c r="F63" i="11"/>
  <c r="M62" i="11"/>
  <c r="F42" i="11"/>
  <c r="I62" i="11"/>
  <c r="I64" i="11" s="1"/>
  <c r="F59" i="11"/>
  <c r="F60" i="11" s="1"/>
  <c r="M60" i="11" s="1"/>
  <c r="M33" i="11"/>
  <c r="M63" i="11" s="1"/>
  <c r="L62" i="11"/>
  <c r="L64" i="11" s="1"/>
  <c r="M46" i="11"/>
  <c r="K62" i="11"/>
  <c r="K64" i="11" s="1"/>
  <c r="M58" i="11"/>
  <c r="M43" i="11"/>
  <c r="M29" i="11"/>
  <c r="M28" i="11"/>
  <c r="N46" i="11"/>
  <c r="N32" i="11"/>
  <c r="N5" i="11"/>
  <c r="F64" i="11" l="1"/>
  <c r="M59" i="11"/>
  <c r="M42" i="11"/>
  <c r="F44" i="11"/>
  <c r="M44" i="11" s="1"/>
  <c r="M64" i="11" s="1"/>
  <c r="N30" i="11"/>
  <c r="N44" i="11" l="1"/>
  <c r="N60" i="11"/>
  <c r="N23" i="11"/>
  <c r="N22" i="11"/>
  <c r="N21" i="11"/>
  <c r="N20" i="11"/>
  <c r="N19" i="11"/>
  <c r="N64" i="11" l="1"/>
  <c r="N47" i="11"/>
  <c r="N48" i="11"/>
  <c r="N49" i="11"/>
  <c r="N50" i="11"/>
  <c r="N51" i="11"/>
  <c r="N52" i="11"/>
  <c r="N53" i="11"/>
  <c r="N54" i="11"/>
  <c r="N55" i="11"/>
  <c r="N56" i="11"/>
  <c r="N57" i="11"/>
  <c r="N39" i="11"/>
  <c r="N33" i="11"/>
  <c r="N34" i="11"/>
  <c r="N35" i="11"/>
  <c r="N36" i="11"/>
  <c r="N37" i="11"/>
  <c r="N38" i="11"/>
  <c r="N40" i="11"/>
  <c r="N41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24" i="11"/>
  <c r="N25" i="11"/>
  <c r="N26" i="11"/>
  <c r="N27" i="11"/>
  <c r="N59" i="11" l="1"/>
  <c r="N58" i="11"/>
  <c r="N43" i="11"/>
  <c r="N42" i="11"/>
  <c r="N29" i="11"/>
  <c r="N28" i="11"/>
  <c r="N62" i="11"/>
  <c r="N63" i="11"/>
</calcChain>
</file>

<file path=xl/sharedStrings.xml><?xml version="1.0" encoding="utf-8"?>
<sst xmlns="http://schemas.openxmlformats.org/spreadsheetml/2006/main" count="91" uniqueCount="77">
  <si>
    <t>編號</t>
  </si>
  <si>
    <t>學程名稱</t>
  </si>
  <si>
    <t>網實通路整合</t>
  </si>
  <si>
    <t>修讀</t>
  </si>
  <si>
    <t>幸福產業婚慶服務經營管理</t>
    <phoneticPr fontId="18" type="noConversion"/>
  </si>
  <si>
    <t>翻轉農業 明日餐桌</t>
    <phoneticPr fontId="18" type="noConversion"/>
  </si>
  <si>
    <t>跨境電子商務</t>
    <phoneticPr fontId="18" type="noConversion"/>
  </si>
  <si>
    <t xml:space="preserve">物聯網科技與行銷 </t>
    <phoneticPr fontId="18" type="noConversion"/>
  </si>
  <si>
    <t>會展活動管理(全英文)</t>
    <phoneticPr fontId="18" type="noConversion"/>
  </si>
  <si>
    <t>e化財富管理</t>
    <phoneticPr fontId="18" type="noConversion"/>
  </si>
  <si>
    <t>金融科技</t>
    <phoneticPr fontId="18" type="noConversion"/>
  </si>
  <si>
    <t>會議展覽管理</t>
    <phoneticPr fontId="18" type="noConversion"/>
  </si>
  <si>
    <t>拉丁美洲商貿</t>
    <phoneticPr fontId="18" type="noConversion"/>
  </si>
  <si>
    <t>東南亞商貿</t>
    <phoneticPr fontId="18" type="noConversion"/>
  </si>
  <si>
    <t>日本商貿</t>
    <phoneticPr fontId="18" type="noConversion"/>
  </si>
  <si>
    <t>退場</t>
    <phoneticPr fontId="18" type="noConversion"/>
  </si>
  <si>
    <t>獎勵旅遊規劃與服務</t>
    <phoneticPr fontId="18" type="noConversion"/>
  </si>
  <si>
    <t>新零售營運</t>
    <phoneticPr fontId="20" type="noConversion"/>
  </si>
  <si>
    <t xml:space="preserve">MICE 雙語 </t>
    <phoneticPr fontId="18" type="noConversion"/>
  </si>
  <si>
    <t xml:space="preserve">FinTech </t>
    <phoneticPr fontId="18" type="noConversion"/>
  </si>
  <si>
    <t xml:space="preserve">服務創新商業模式 </t>
    <phoneticPr fontId="18" type="noConversion"/>
  </si>
  <si>
    <t xml:space="preserve">區域商貿 </t>
    <phoneticPr fontId="18" type="noConversion"/>
  </si>
  <si>
    <t xml:space="preserve">國際空勤服務 </t>
    <phoneticPr fontId="18" type="noConversion"/>
  </si>
  <si>
    <t>創業家能力</t>
    <phoneticPr fontId="18" type="noConversion"/>
  </si>
  <si>
    <t xml:space="preserve"> 109學年度 全校總計</t>
    <phoneticPr fontId="18" type="noConversion"/>
  </si>
  <si>
    <t>109學年度各學院取證比率 KPI 為 75%</t>
    <phoneticPr fontId="18" type="noConversion"/>
  </si>
  <si>
    <t>會展行銷實務</t>
    <phoneticPr fontId="18" type="noConversion"/>
  </si>
  <si>
    <t>婚慶服務經營管理</t>
    <phoneticPr fontId="18" type="noConversion"/>
  </si>
  <si>
    <t>智能投資創新應用</t>
    <phoneticPr fontId="18" type="noConversion"/>
  </si>
  <si>
    <t>大數據與金融監理</t>
    <phoneticPr fontId="18" type="noConversion"/>
  </si>
  <si>
    <t>金融數位行銷</t>
    <phoneticPr fontId="18" type="noConversion"/>
  </si>
  <si>
    <t>高資產財富管理</t>
    <phoneticPr fontId="18" type="noConversion"/>
  </si>
  <si>
    <t>商業模式創新創業</t>
    <phoneticPr fontId="18" type="noConversion"/>
  </si>
  <si>
    <t>咖啡與創意飲食經營</t>
    <phoneticPr fontId="18" type="noConversion"/>
  </si>
  <si>
    <t>記帳士培育</t>
    <phoneticPr fontId="18" type="noConversion"/>
  </si>
  <si>
    <t>整復推拿調理養生</t>
    <phoneticPr fontId="18" type="noConversion"/>
  </si>
  <si>
    <t>橘色產業服務</t>
    <phoneticPr fontId="18" type="noConversion"/>
  </si>
  <si>
    <t>東南亞商貿</t>
    <phoneticPr fontId="18" type="noConversion"/>
  </si>
  <si>
    <t>外貿數位科技 (109新設)</t>
    <phoneticPr fontId="18" type="noConversion"/>
  </si>
  <si>
    <t>智慧商貿</t>
    <phoneticPr fontId="18" type="noConversion"/>
  </si>
  <si>
    <t>智慧雲端行動科技</t>
    <phoneticPr fontId="18" type="noConversion"/>
  </si>
  <si>
    <t>明日餐桌</t>
    <phoneticPr fontId="18" type="noConversion"/>
  </si>
  <si>
    <t>雲端行動應用實務</t>
    <phoneticPr fontId="18" type="noConversion"/>
  </si>
  <si>
    <t>多元文化跨境電商虛實整合</t>
    <phoneticPr fontId="18" type="noConversion"/>
  </si>
  <si>
    <t>物聯網科技與行銷</t>
    <phoneticPr fontId="18" type="noConversion"/>
  </si>
  <si>
    <t>創業家能力</t>
    <phoneticPr fontId="18" type="noConversion"/>
  </si>
  <si>
    <t>新媒體傳播</t>
    <phoneticPr fontId="18" type="noConversion"/>
  </si>
  <si>
    <t>全方位整合性行銷</t>
    <phoneticPr fontId="18" type="noConversion"/>
  </si>
  <si>
    <t>109學年度 13個學分學程， 24個微學程(橙色底)</t>
    <phoneticPr fontId="18" type="noConversion"/>
  </si>
  <si>
    <t>獨立</t>
    <phoneticPr fontId="18" type="noConversion"/>
  </si>
  <si>
    <t>微學程</t>
    <phoneticPr fontId="18" type="noConversion"/>
  </si>
  <si>
    <t>獨立</t>
    <phoneticPr fontId="18" type="noConversion"/>
  </si>
  <si>
    <t>微學程</t>
    <phoneticPr fontId="18" type="noConversion"/>
  </si>
  <si>
    <t>【商務管理學院】     5 個學分學程，13 個微學程</t>
    <phoneticPr fontId="18" type="noConversion"/>
  </si>
  <si>
    <t>【商貿外語學院】     3 個學分學程，4 個微學程</t>
    <phoneticPr fontId="18" type="noConversion"/>
  </si>
  <si>
    <t>【創新設計學院】      5 個學分學程，7 個微學程</t>
    <phoneticPr fontId="18" type="noConversion"/>
  </si>
  <si>
    <t>跨院</t>
    <phoneticPr fontId="18" type="noConversion"/>
  </si>
  <si>
    <t>跨院</t>
    <phoneticPr fontId="18" type="noConversion"/>
  </si>
  <si>
    <t>跨院</t>
    <phoneticPr fontId="18" type="noConversion"/>
  </si>
  <si>
    <t>跨院</t>
    <phoneticPr fontId="18" type="noConversion"/>
  </si>
  <si>
    <t>商務管理學院</t>
    <phoneticPr fontId="18" type="noConversion"/>
  </si>
  <si>
    <t>商貿外語學院</t>
    <phoneticPr fontId="18" type="noConversion"/>
  </si>
  <si>
    <t>創新設計學院</t>
    <phoneticPr fontId="18" type="noConversion"/>
  </si>
  <si>
    <t>106 級入學生</t>
    <phoneticPr fontId="18" type="noConversion"/>
  </si>
  <si>
    <t>107 級入學生</t>
    <phoneticPr fontId="18" type="noConversion"/>
  </si>
  <si>
    <t>108 級入學生</t>
    <phoneticPr fontId="18" type="noConversion"/>
  </si>
  <si>
    <t>修讀</t>
    <phoneticPr fontId="18" type="noConversion"/>
  </si>
  <si>
    <t>取證</t>
    <phoneticPr fontId="18" type="noConversion"/>
  </si>
  <si>
    <t>合計</t>
    <phoneticPr fontId="18" type="noConversion"/>
  </si>
  <si>
    <t>總計</t>
    <phoneticPr fontId="18" type="noConversion"/>
  </si>
  <si>
    <t>學分學程</t>
    <phoneticPr fontId="18" type="noConversion"/>
  </si>
  <si>
    <t>學分學程</t>
    <phoneticPr fontId="18" type="noConversion"/>
  </si>
  <si>
    <t>微學程</t>
    <phoneticPr fontId="18" type="noConversion"/>
  </si>
  <si>
    <t>學分學程</t>
    <phoneticPr fontId="18" type="noConversion"/>
  </si>
  <si>
    <t>微學程</t>
    <phoneticPr fontId="18" type="noConversion"/>
  </si>
  <si>
    <t>微學程</t>
    <phoneticPr fontId="18" type="noConversion"/>
  </si>
  <si>
    <t xml:space="preserve"> 109學年度(~110.7.31)  各學程修讀及取證人數  製表日期：110.3.05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</si>
</sst>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2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rgb="FFFFFFFF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n">
        <color rgb="FFFF0000"/>
      </top>
      <bottom style="thick">
        <color rgb="FFFF0000"/>
      </bottom>
      <diagonal/>
    </border>
    <border>
      <left style="thick">
        <color rgb="FFFF0000"/>
      </left>
      <right/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n">
        <color rgb="FFFF0000"/>
      </left>
      <right/>
      <top style="thick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/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/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ck">
        <color rgb="FFFF0000"/>
      </bottom>
      <diagonal/>
    </border>
  </borders>
  <cellStyleXfs count="43">
    <xf numFmtId="0" fontId="0" fillId="0" borderId="0">
      <alignment vertical="center"/>
    </xf>
    <xf numFmtId="0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" fillId="26" borderId="0" applyNumberFormat="0" applyFon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17" xfId="0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 wrapText="1"/>
    </xf>
    <xf numFmtId="0" fontId="19" fillId="34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34" borderId="12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176" fontId="0" fillId="34" borderId="36" xfId="0" applyNumberFormat="1" applyFill="1" applyBorder="1" applyAlignment="1">
      <alignment horizontal="center" vertical="center"/>
    </xf>
    <xf numFmtId="176" fontId="0" fillId="34" borderId="40" xfId="0" applyNumberFormat="1" applyFill="1" applyBorder="1" applyAlignment="1">
      <alignment horizontal="center" vertical="center"/>
    </xf>
    <xf numFmtId="176" fontId="0" fillId="34" borderId="41" xfId="0" applyNumberFormat="1" applyFill="1" applyBorder="1" applyAlignment="1">
      <alignment horizontal="center" vertical="center"/>
    </xf>
    <xf numFmtId="176" fontId="0" fillId="34" borderId="42" xfId="0" applyNumberFormat="1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176" fontId="0" fillId="34" borderId="23" xfId="0" applyNumberFormat="1" applyFont="1" applyFill="1" applyBorder="1" applyAlignment="1">
      <alignment horizontal="center" vertical="center"/>
    </xf>
    <xf numFmtId="176" fontId="0" fillId="34" borderId="38" xfId="0" applyNumberFormat="1" applyFont="1" applyFill="1" applyBorder="1" applyAlignment="1">
      <alignment horizontal="center" vertical="center"/>
    </xf>
    <xf numFmtId="177" fontId="0" fillId="34" borderId="22" xfId="1" applyNumberFormat="1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176" fontId="0" fillId="36" borderId="10" xfId="0" applyNumberFormat="1" applyFont="1" applyFill="1" applyBorder="1" applyAlignment="1">
      <alignment horizontal="center" vertical="center"/>
    </xf>
    <xf numFmtId="176" fontId="0" fillId="36" borderId="35" xfId="0" applyNumberFormat="1" applyFont="1" applyFill="1" applyBorder="1" applyAlignment="1">
      <alignment horizontal="center" vertical="center"/>
    </xf>
    <xf numFmtId="177" fontId="0" fillId="36" borderId="11" xfId="1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177" fontId="0" fillId="36" borderId="11" xfId="0" applyNumberFormat="1" applyFont="1" applyFill="1" applyBorder="1" applyAlignment="1">
      <alignment horizontal="center" vertical="center"/>
    </xf>
    <xf numFmtId="176" fontId="0" fillId="34" borderId="10" xfId="0" applyNumberFormat="1" applyFont="1" applyFill="1" applyBorder="1" applyAlignment="1">
      <alignment horizontal="center" vertical="center"/>
    </xf>
    <xf numFmtId="176" fontId="0" fillId="34" borderId="35" xfId="0" applyNumberFormat="1" applyFont="1" applyFill="1" applyBorder="1" applyAlignment="1">
      <alignment horizontal="center" vertical="center"/>
    </xf>
    <xf numFmtId="177" fontId="0" fillId="34" borderId="11" xfId="1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6" fontId="0" fillId="36" borderId="37" xfId="0" applyNumberFormat="1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6" borderId="3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34" borderId="11" xfId="0" applyNumberFormat="1" applyFont="1" applyFill="1" applyBorder="1" applyAlignment="1">
      <alignment horizontal="center" vertical="center"/>
    </xf>
    <xf numFmtId="176" fontId="0" fillId="36" borderId="11" xfId="0" applyNumberFormat="1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left" vertical="center"/>
    </xf>
    <xf numFmtId="0" fontId="0" fillId="36" borderId="33" xfId="0" applyFont="1" applyFill="1" applyBorder="1" applyAlignment="1">
      <alignment horizontal="left" vertical="center"/>
    </xf>
    <xf numFmtId="0" fontId="0" fillId="36" borderId="10" xfId="0" applyFont="1" applyFill="1" applyBorder="1">
      <alignment vertical="center"/>
    </xf>
    <xf numFmtId="0" fontId="0" fillId="36" borderId="10" xfId="0" applyFont="1" applyFill="1" applyBorder="1" applyAlignment="1">
      <alignment vertical="center"/>
    </xf>
    <xf numFmtId="0" fontId="0" fillId="34" borderId="32" xfId="0" applyFont="1" applyFill="1" applyBorder="1" applyAlignment="1">
      <alignment horizontal="left" vertical="center"/>
    </xf>
    <xf numFmtId="0" fontId="0" fillId="35" borderId="32" xfId="0" applyFont="1" applyFill="1" applyBorder="1" applyAlignment="1">
      <alignment horizontal="left" vertical="center" wrapText="1"/>
    </xf>
    <xf numFmtId="0" fontId="0" fillId="38" borderId="33" xfId="0" applyFont="1" applyFill="1" applyBorder="1" applyAlignment="1">
      <alignment horizontal="left" vertical="center" wrapText="1"/>
    </xf>
    <xf numFmtId="0" fontId="19" fillId="34" borderId="33" xfId="0" applyFont="1" applyFill="1" applyBorder="1" applyAlignment="1">
      <alignment horizontal="left" vertical="center"/>
    </xf>
    <xf numFmtId="0" fontId="19" fillId="36" borderId="33" xfId="0" applyFont="1" applyFill="1" applyBorder="1" applyAlignment="1">
      <alignment horizontal="left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left" vertical="center"/>
    </xf>
    <xf numFmtId="0" fontId="19" fillId="34" borderId="44" xfId="0" applyFont="1" applyFill="1" applyBorder="1" applyAlignment="1">
      <alignment horizontal="left" vertical="center"/>
    </xf>
    <xf numFmtId="0" fontId="0" fillId="34" borderId="30" xfId="0" applyFill="1" applyBorder="1" applyAlignment="1">
      <alignment horizontal="left" vertical="center"/>
    </xf>
    <xf numFmtId="0" fontId="0" fillId="34" borderId="29" xfId="0" applyFill="1" applyBorder="1" applyAlignment="1">
      <alignment horizontal="left" vertical="center"/>
    </xf>
    <xf numFmtId="176" fontId="0" fillId="34" borderId="46" xfId="0" applyNumberFormat="1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vertical="center"/>
    </xf>
    <xf numFmtId="0" fontId="0" fillId="37" borderId="14" xfId="0" applyFont="1" applyFill="1" applyBorder="1" applyAlignment="1">
      <alignment horizontal="left" vertical="center"/>
    </xf>
    <xf numFmtId="176" fontId="0" fillId="37" borderId="24" xfId="0" applyNumberFormat="1" applyFont="1" applyFill="1" applyBorder="1" applyAlignment="1">
      <alignment horizontal="center" vertical="center"/>
    </xf>
    <xf numFmtId="176" fontId="0" fillId="37" borderId="39" xfId="0" applyNumberFormat="1" applyFont="1" applyFill="1" applyBorder="1" applyAlignment="1">
      <alignment horizontal="center" vertical="center"/>
    </xf>
    <xf numFmtId="176" fontId="0" fillId="37" borderId="16" xfId="0" applyNumberFormat="1" applyFont="1" applyFill="1" applyBorder="1" applyAlignment="1">
      <alignment horizontal="center" vertical="center"/>
    </xf>
    <xf numFmtId="177" fontId="0" fillId="37" borderId="16" xfId="0" applyNumberFormat="1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vertical="center"/>
    </xf>
    <xf numFmtId="0" fontId="19" fillId="37" borderId="15" xfId="0" applyFont="1" applyFill="1" applyBorder="1" applyAlignment="1">
      <alignment vertical="center"/>
    </xf>
    <xf numFmtId="0" fontId="19" fillId="37" borderId="14" xfId="0" applyFont="1" applyFill="1" applyBorder="1" applyAlignment="1">
      <alignment vertical="center"/>
    </xf>
    <xf numFmtId="176" fontId="19" fillId="37" borderId="24" xfId="0" applyNumberFormat="1" applyFont="1" applyFill="1" applyBorder="1" applyAlignment="1">
      <alignment horizontal="center" vertical="center"/>
    </xf>
    <xf numFmtId="176" fontId="19" fillId="37" borderId="39" xfId="0" applyNumberFormat="1" applyFont="1" applyFill="1" applyBorder="1" applyAlignment="1">
      <alignment horizontal="center" vertical="center"/>
    </xf>
    <xf numFmtId="176" fontId="19" fillId="37" borderId="16" xfId="0" applyNumberFormat="1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6" borderId="48" xfId="0" applyFont="1" applyFill="1" applyBorder="1" applyAlignment="1">
      <alignment horizontal="center" vertical="center"/>
    </xf>
    <xf numFmtId="176" fontId="0" fillId="34" borderId="48" xfId="0" applyNumberFormat="1" applyFont="1" applyFill="1" applyBorder="1" applyAlignment="1">
      <alignment horizontal="center" vertical="center"/>
    </xf>
    <xf numFmtId="176" fontId="0" fillId="36" borderId="48" xfId="0" applyNumberFormat="1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34" borderId="33" xfId="0" applyNumberFormat="1" applyFont="1" applyFill="1" applyBorder="1" applyAlignment="1">
      <alignment horizontal="center" vertical="center"/>
    </xf>
    <xf numFmtId="176" fontId="0" fillId="37" borderId="49" xfId="0" applyNumberFormat="1" applyFont="1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47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34" borderId="12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37" borderId="27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</cellXfs>
  <cellStyles count="43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 customBuiltin="1"/>
    <cellStyle name="中等" xfId="9" builtinId="28" customBuiltin="1"/>
    <cellStyle name="合計" xfId="18" builtinId="25" customBuiltin="1"/>
    <cellStyle name="好" xfId="7" builtinId="26" customBuiltin="1"/>
    <cellStyle name="百分比" xfId="1" builtinId="5" customBuiltin="1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a100.chihlee.edu.tw/var/file/2/1002/img/802/908927961.pdf" TargetMode="External"/><Relationship Id="rId13" Type="http://schemas.openxmlformats.org/officeDocument/2006/relationships/hyperlink" Target="https://aa100.chihlee.edu.tw/var/file/2/1002/img/802/135106542.pdf" TargetMode="External"/><Relationship Id="rId18" Type="http://schemas.openxmlformats.org/officeDocument/2006/relationships/hyperlink" Target="https://cf100.chihlee.edu.tw/p/412-1024-3902.php?Lang=zh-tw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aa100.chihlee.edu.tw/var/file/2/1002/img/802/715239711.pdf" TargetMode="External"/><Relationship Id="rId21" Type="http://schemas.openxmlformats.org/officeDocument/2006/relationships/hyperlink" Target="https://aa100.chihlee.edu.tw/var/file/2/1002/img/802/732395456.pdf" TargetMode="External"/><Relationship Id="rId7" Type="http://schemas.openxmlformats.org/officeDocument/2006/relationships/hyperlink" Target="https://aa100.chihlee.edu.tw/var/file/2/1002/img/802/620298809.pdf" TargetMode="External"/><Relationship Id="rId12" Type="http://schemas.openxmlformats.org/officeDocument/2006/relationships/hyperlink" Target="https://aa100.chihlee.edu.tw/var/file/2/1002/img/802/165539448.pdf" TargetMode="External"/><Relationship Id="rId17" Type="http://schemas.openxmlformats.org/officeDocument/2006/relationships/hyperlink" Target="https://cf100.chihlee.edu.tw/p/412-1024-3901.php?Lang=zh-tw" TargetMode="External"/><Relationship Id="rId25" Type="http://schemas.openxmlformats.org/officeDocument/2006/relationships/hyperlink" Target="https://aa100.chihlee.edu.tw/var/file/2/1002/img/802/179139006.pdf" TargetMode="External"/><Relationship Id="rId2" Type="http://schemas.openxmlformats.org/officeDocument/2006/relationships/hyperlink" Target="https://aa100.chihlee.edu.tw/var/file/2/1002/img/802/228086179.pdf" TargetMode="External"/><Relationship Id="rId16" Type="http://schemas.openxmlformats.org/officeDocument/2006/relationships/hyperlink" Target="https://cf100.chihlee.edu.tw/p/412-1024-2302.php?Lang=zh-tw" TargetMode="External"/><Relationship Id="rId20" Type="http://schemas.openxmlformats.org/officeDocument/2006/relationships/hyperlink" Target="https://aa100.chihlee.edu.tw/var/file/2/1002/img/802/447022237.pdf" TargetMode="External"/><Relationship Id="rId1" Type="http://schemas.openxmlformats.org/officeDocument/2006/relationships/hyperlink" Target="https://aa100.chihlee.edu.tw/var/file/2/1002/img/802/190029139.pdf" TargetMode="External"/><Relationship Id="rId6" Type="http://schemas.openxmlformats.org/officeDocument/2006/relationships/hyperlink" Target="https://aa100.chihlee.edu.tw/var/file/2/1002/img/802/529128071.pdf" TargetMode="External"/><Relationship Id="rId11" Type="http://schemas.openxmlformats.org/officeDocument/2006/relationships/hyperlink" Target="https://aa100.chihlee.edu.tw/var/file/2/1002/img/802/490222172.pdf" TargetMode="External"/><Relationship Id="rId24" Type="http://schemas.openxmlformats.org/officeDocument/2006/relationships/hyperlink" Target="https://aa100.chihlee.edu.tw/var/file/2/1002/img/801/140246237.pdf" TargetMode="External"/><Relationship Id="rId5" Type="http://schemas.openxmlformats.org/officeDocument/2006/relationships/hyperlink" Target="https://aa100.chihlee.edu.tw/var/file/2/1002/img/802/793920336.pdf" TargetMode="External"/><Relationship Id="rId15" Type="http://schemas.openxmlformats.org/officeDocument/2006/relationships/hyperlink" Target="https://cf100.chihlee.edu.tw/p/412-1024-2303.php?Lang=zh-tw" TargetMode="External"/><Relationship Id="rId23" Type="http://schemas.openxmlformats.org/officeDocument/2006/relationships/hyperlink" Target="https://aa100.chihlee.edu.tw/var/file/2/1002/img/802/164410903.pdf" TargetMode="External"/><Relationship Id="rId10" Type="http://schemas.openxmlformats.org/officeDocument/2006/relationships/hyperlink" Target="https://aa100.chihlee.edu.tw/var/file/2/1002/img/802/596742929.pdf" TargetMode="External"/><Relationship Id="rId19" Type="http://schemas.openxmlformats.org/officeDocument/2006/relationships/hyperlink" Target="https://aa100.chihlee.edu.tw/var/file/2/1002/img/802/395770634.pdf" TargetMode="External"/><Relationship Id="rId4" Type="http://schemas.openxmlformats.org/officeDocument/2006/relationships/hyperlink" Target="https://aa100.chihlee.edu.tw/var/file/2/1002/img/802/752669004.pdf" TargetMode="External"/><Relationship Id="rId9" Type="http://schemas.openxmlformats.org/officeDocument/2006/relationships/hyperlink" Target="https://aa100.chihlee.edu.tw/var/file/2/1002/img/802/165096530.pdf" TargetMode="External"/><Relationship Id="rId14" Type="http://schemas.openxmlformats.org/officeDocument/2006/relationships/hyperlink" Target="https://cf100.chihlee.edu.tw/p/412-1024-2301.php?Lang=zh-tw" TargetMode="External"/><Relationship Id="rId22" Type="http://schemas.openxmlformats.org/officeDocument/2006/relationships/hyperlink" Target="https://aa100.chihlee.edu.tw/var/file/2/1002/img/802/3464278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topLeftCell="A10" zoomScaleNormal="100" workbookViewId="0">
      <selection activeCell="B65" sqref="B65:N65"/>
    </sheetView>
  </sheetViews>
  <sheetFormatPr defaultColWidth="15.875" defaultRowHeight="27" customHeight="1"/>
  <cols>
    <col min="2" max="2" width="7" customWidth="1"/>
    <col min="3" max="3" width="25" style="2" customWidth="1"/>
    <col min="4" max="4" width="7" style="1" customWidth="1"/>
    <col min="5" max="5" width="6.875" style="1" customWidth="1"/>
    <col min="6" max="6" width="7.375" style="1" customWidth="1"/>
    <col min="7" max="7" width="6.625" style="1" customWidth="1"/>
    <col min="8" max="9" width="7.25" style="1" customWidth="1"/>
    <col min="10" max="10" width="7" style="1" customWidth="1"/>
    <col min="11" max="11" width="6.875" customWidth="1"/>
    <col min="12" max="12" width="7.625" customWidth="1"/>
    <col min="13" max="13" width="7.25" customWidth="1"/>
    <col min="14" max="14" width="7.125" customWidth="1"/>
  </cols>
  <sheetData>
    <row r="1" spans="2:14" ht="27" customHeight="1" thickBot="1"/>
    <row r="2" spans="2:14" ht="27" customHeight="1" thickTop="1" thickBot="1">
      <c r="B2" s="91" t="s">
        <v>76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2:14" ht="27" customHeight="1" thickTop="1">
      <c r="B3" s="98" t="s">
        <v>0</v>
      </c>
      <c r="C3" s="100" t="s">
        <v>1</v>
      </c>
      <c r="D3" s="89" t="s">
        <v>63</v>
      </c>
      <c r="E3" s="113"/>
      <c r="F3" s="113"/>
      <c r="G3" s="90"/>
      <c r="H3" s="89" t="s">
        <v>64</v>
      </c>
      <c r="I3" s="113"/>
      <c r="J3" s="90"/>
      <c r="K3" s="89" t="s">
        <v>65</v>
      </c>
      <c r="L3" s="90"/>
      <c r="M3" s="106" t="s">
        <v>69</v>
      </c>
      <c r="N3" s="111" t="s">
        <v>59</v>
      </c>
    </row>
    <row r="4" spans="2:14" ht="27" customHeight="1">
      <c r="B4" s="99"/>
      <c r="C4" s="101"/>
      <c r="D4" s="43" t="s">
        <v>66</v>
      </c>
      <c r="E4" s="44" t="s">
        <v>67</v>
      </c>
      <c r="F4" s="44" t="s">
        <v>68</v>
      </c>
      <c r="G4" s="45" t="s">
        <v>56</v>
      </c>
      <c r="H4" s="43" t="s">
        <v>3</v>
      </c>
      <c r="I4" s="44" t="s">
        <v>67</v>
      </c>
      <c r="J4" s="45" t="s">
        <v>57</v>
      </c>
      <c r="K4" s="43" t="s">
        <v>3</v>
      </c>
      <c r="L4" s="45" t="s">
        <v>58</v>
      </c>
      <c r="M4" s="107"/>
      <c r="N4" s="112"/>
    </row>
    <row r="5" spans="2:14" ht="27" customHeight="1">
      <c r="B5" s="35">
        <v>1</v>
      </c>
      <c r="C5" s="49" t="s">
        <v>18</v>
      </c>
      <c r="D5" s="32">
        <v>5</v>
      </c>
      <c r="E5" s="33">
        <v>0</v>
      </c>
      <c r="F5" s="33">
        <f>D5+E5</f>
        <v>5</v>
      </c>
      <c r="G5" s="34">
        <v>0</v>
      </c>
      <c r="H5" s="35">
        <v>39</v>
      </c>
      <c r="I5" s="76">
        <v>0</v>
      </c>
      <c r="J5" s="36">
        <v>0</v>
      </c>
      <c r="K5" s="37">
        <v>9</v>
      </c>
      <c r="L5" s="38">
        <v>0</v>
      </c>
      <c r="M5" s="46">
        <f>F5+H5+K5+I5</f>
        <v>53</v>
      </c>
      <c r="N5" s="39">
        <f>G5+J5+L5</f>
        <v>0</v>
      </c>
    </row>
    <row r="6" spans="2:14" ht="27" customHeight="1">
      <c r="B6" s="102"/>
      <c r="C6" s="50" t="s">
        <v>26</v>
      </c>
      <c r="D6" s="26">
        <v>0</v>
      </c>
      <c r="E6" s="27">
        <v>0</v>
      </c>
      <c r="F6" s="27">
        <f t="shared" ref="F6:F11" si="0">D6+E6</f>
        <v>0</v>
      </c>
      <c r="G6" s="28">
        <v>0</v>
      </c>
      <c r="H6" s="29">
        <v>0</v>
      </c>
      <c r="I6" s="77">
        <v>0</v>
      </c>
      <c r="J6" s="30">
        <v>0</v>
      </c>
      <c r="K6" s="29">
        <v>15</v>
      </c>
      <c r="L6" s="30">
        <v>0</v>
      </c>
      <c r="M6" s="26">
        <f>F6+H6+K6+I6</f>
        <v>15</v>
      </c>
      <c r="N6" s="31">
        <f t="shared" ref="N6:N57" si="1">G6+J6+L6</f>
        <v>0</v>
      </c>
    </row>
    <row r="7" spans="2:14" ht="27" customHeight="1">
      <c r="B7" s="102"/>
      <c r="C7" s="50" t="s">
        <v>16</v>
      </c>
      <c r="D7" s="26">
        <v>0</v>
      </c>
      <c r="E7" s="27">
        <v>0</v>
      </c>
      <c r="F7" s="27">
        <f t="shared" si="0"/>
        <v>0</v>
      </c>
      <c r="G7" s="28">
        <v>0</v>
      </c>
      <c r="H7" s="29">
        <v>0</v>
      </c>
      <c r="I7" s="77">
        <v>0</v>
      </c>
      <c r="J7" s="30">
        <v>0</v>
      </c>
      <c r="K7" s="29">
        <v>35</v>
      </c>
      <c r="L7" s="30">
        <v>5</v>
      </c>
      <c r="M7" s="26">
        <f t="shared" ref="M7:M29" si="2">F7+H7+K7+I7</f>
        <v>35</v>
      </c>
      <c r="N7" s="31">
        <f t="shared" si="1"/>
        <v>5</v>
      </c>
    </row>
    <row r="8" spans="2:14" ht="27" customHeight="1">
      <c r="B8" s="35">
        <v>2</v>
      </c>
      <c r="C8" s="49" t="s">
        <v>4</v>
      </c>
      <c r="D8" s="32">
        <v>29</v>
      </c>
      <c r="E8" s="33">
        <v>1</v>
      </c>
      <c r="F8" s="33">
        <f>D8+E8</f>
        <v>30</v>
      </c>
      <c r="G8" s="34">
        <v>4</v>
      </c>
      <c r="H8" s="35">
        <v>24</v>
      </c>
      <c r="I8" s="76">
        <v>0</v>
      </c>
      <c r="J8" s="36">
        <v>1</v>
      </c>
      <c r="K8" s="37">
        <v>11</v>
      </c>
      <c r="L8" s="38">
        <v>7</v>
      </c>
      <c r="M8" s="46">
        <f t="shared" si="2"/>
        <v>65</v>
      </c>
      <c r="N8" s="39">
        <f t="shared" si="1"/>
        <v>12</v>
      </c>
    </row>
    <row r="9" spans="2:14" ht="27" customHeight="1">
      <c r="B9" s="29"/>
      <c r="C9" s="50" t="s">
        <v>27</v>
      </c>
      <c r="D9" s="26">
        <v>0</v>
      </c>
      <c r="E9" s="27">
        <v>0</v>
      </c>
      <c r="F9" s="27">
        <f t="shared" si="0"/>
        <v>0</v>
      </c>
      <c r="G9" s="28">
        <v>0</v>
      </c>
      <c r="H9" s="29">
        <v>0</v>
      </c>
      <c r="I9" s="77">
        <v>0</v>
      </c>
      <c r="J9" s="30">
        <v>0</v>
      </c>
      <c r="K9" s="29">
        <v>39</v>
      </c>
      <c r="L9" s="30">
        <v>5</v>
      </c>
      <c r="M9" s="26">
        <f t="shared" si="2"/>
        <v>39</v>
      </c>
      <c r="N9" s="31">
        <f t="shared" si="1"/>
        <v>5</v>
      </c>
    </row>
    <row r="10" spans="2:14" ht="27" customHeight="1">
      <c r="B10" s="35">
        <v>3</v>
      </c>
      <c r="C10" s="49" t="s">
        <v>2</v>
      </c>
      <c r="D10" s="32">
        <v>30</v>
      </c>
      <c r="E10" s="33">
        <v>28</v>
      </c>
      <c r="F10" s="33">
        <f>D10+E10</f>
        <v>58</v>
      </c>
      <c r="G10" s="34">
        <v>0</v>
      </c>
      <c r="H10" s="35">
        <v>61</v>
      </c>
      <c r="I10" s="76">
        <v>1</v>
      </c>
      <c r="J10" s="36">
        <v>2</v>
      </c>
      <c r="K10" s="37">
        <v>12</v>
      </c>
      <c r="L10" s="38">
        <v>0</v>
      </c>
      <c r="M10" s="46">
        <f>F10+H10+K10+I10</f>
        <v>132</v>
      </c>
      <c r="N10" s="39">
        <f t="shared" si="1"/>
        <v>2</v>
      </c>
    </row>
    <row r="11" spans="2:14" ht="27" customHeight="1">
      <c r="B11" s="29"/>
      <c r="C11" s="50" t="s">
        <v>17</v>
      </c>
      <c r="D11" s="26">
        <v>0</v>
      </c>
      <c r="E11" s="27">
        <v>0</v>
      </c>
      <c r="F11" s="27">
        <f t="shared" si="0"/>
        <v>0</v>
      </c>
      <c r="G11" s="28">
        <v>0</v>
      </c>
      <c r="H11" s="29">
        <v>0</v>
      </c>
      <c r="I11" s="77">
        <v>0</v>
      </c>
      <c r="J11" s="30">
        <v>0</v>
      </c>
      <c r="K11" s="29">
        <v>47</v>
      </c>
      <c r="L11" s="30">
        <v>0</v>
      </c>
      <c r="M11" s="26">
        <f t="shared" si="2"/>
        <v>47</v>
      </c>
      <c r="N11" s="31">
        <f t="shared" si="1"/>
        <v>0</v>
      </c>
    </row>
    <row r="12" spans="2:14" ht="27" customHeight="1">
      <c r="B12" s="35">
        <v>4</v>
      </c>
      <c r="C12" s="49" t="s">
        <v>19</v>
      </c>
      <c r="D12" s="32">
        <v>10</v>
      </c>
      <c r="E12" s="33">
        <v>0</v>
      </c>
      <c r="F12" s="33">
        <f>D12+E12</f>
        <v>10</v>
      </c>
      <c r="G12" s="34">
        <v>0</v>
      </c>
      <c r="H12" s="35">
        <v>19</v>
      </c>
      <c r="I12" s="76">
        <v>0</v>
      </c>
      <c r="J12" s="36">
        <v>0</v>
      </c>
      <c r="K12" s="37">
        <v>5</v>
      </c>
      <c r="L12" s="38">
        <v>0</v>
      </c>
      <c r="M12" s="46">
        <f t="shared" si="2"/>
        <v>34</v>
      </c>
      <c r="N12" s="39">
        <f t="shared" si="1"/>
        <v>0</v>
      </c>
    </row>
    <row r="13" spans="2:14" ht="27" customHeight="1">
      <c r="B13" s="102"/>
      <c r="C13" s="50" t="s">
        <v>28</v>
      </c>
      <c r="D13" s="26">
        <v>0</v>
      </c>
      <c r="E13" s="27">
        <v>0</v>
      </c>
      <c r="F13" s="27">
        <f>D13+E13</f>
        <v>0</v>
      </c>
      <c r="G13" s="28">
        <v>0</v>
      </c>
      <c r="H13" s="29">
        <v>0</v>
      </c>
      <c r="I13" s="77">
        <v>0</v>
      </c>
      <c r="J13" s="30">
        <v>0</v>
      </c>
      <c r="K13" s="29">
        <v>2</v>
      </c>
      <c r="L13" s="30">
        <v>0</v>
      </c>
      <c r="M13" s="26">
        <f t="shared" si="2"/>
        <v>2</v>
      </c>
      <c r="N13" s="31">
        <f t="shared" si="1"/>
        <v>0</v>
      </c>
    </row>
    <row r="14" spans="2:14" ht="27" customHeight="1">
      <c r="B14" s="102"/>
      <c r="C14" s="50" t="s">
        <v>29</v>
      </c>
      <c r="D14" s="26">
        <v>0</v>
      </c>
      <c r="E14" s="27">
        <v>0</v>
      </c>
      <c r="F14" s="27">
        <f t="shared" ref="F14:F15" si="3">D14+E14</f>
        <v>0</v>
      </c>
      <c r="G14" s="28">
        <v>0</v>
      </c>
      <c r="H14" s="29">
        <v>0</v>
      </c>
      <c r="I14" s="77">
        <v>0</v>
      </c>
      <c r="J14" s="30">
        <v>0</v>
      </c>
      <c r="K14" s="29">
        <v>20</v>
      </c>
      <c r="L14" s="30">
        <v>0</v>
      </c>
      <c r="M14" s="26">
        <f t="shared" si="2"/>
        <v>20</v>
      </c>
      <c r="N14" s="31">
        <f t="shared" si="1"/>
        <v>0</v>
      </c>
    </row>
    <row r="15" spans="2:14" ht="27" customHeight="1">
      <c r="B15" s="102"/>
      <c r="C15" s="50" t="s">
        <v>30</v>
      </c>
      <c r="D15" s="26">
        <v>0</v>
      </c>
      <c r="E15" s="27">
        <v>0</v>
      </c>
      <c r="F15" s="27">
        <f t="shared" si="3"/>
        <v>0</v>
      </c>
      <c r="G15" s="28">
        <v>0</v>
      </c>
      <c r="H15" s="29">
        <v>0</v>
      </c>
      <c r="I15" s="77">
        <v>0</v>
      </c>
      <c r="J15" s="30">
        <v>0</v>
      </c>
      <c r="K15" s="29">
        <v>7</v>
      </c>
      <c r="L15" s="30">
        <v>0</v>
      </c>
      <c r="M15" s="26">
        <f t="shared" si="2"/>
        <v>7</v>
      </c>
      <c r="N15" s="31">
        <f t="shared" si="1"/>
        <v>0</v>
      </c>
    </row>
    <row r="16" spans="2:14" ht="27" customHeight="1">
      <c r="B16" s="102"/>
      <c r="C16" s="50" t="s">
        <v>31</v>
      </c>
      <c r="D16" s="26">
        <v>0</v>
      </c>
      <c r="E16" s="27">
        <v>0</v>
      </c>
      <c r="F16" s="27">
        <f>D16+E16</f>
        <v>0</v>
      </c>
      <c r="G16" s="28">
        <v>0</v>
      </c>
      <c r="H16" s="29">
        <v>0</v>
      </c>
      <c r="I16" s="77">
        <v>0</v>
      </c>
      <c r="J16" s="30">
        <v>0</v>
      </c>
      <c r="K16" s="29">
        <v>26</v>
      </c>
      <c r="L16" s="30">
        <v>0</v>
      </c>
      <c r="M16" s="26">
        <f t="shared" si="2"/>
        <v>26</v>
      </c>
      <c r="N16" s="31">
        <f t="shared" si="1"/>
        <v>0</v>
      </c>
    </row>
    <row r="17" spans="2:14" ht="27" customHeight="1">
      <c r="B17" s="35">
        <v>5</v>
      </c>
      <c r="C17" s="49" t="s">
        <v>20</v>
      </c>
      <c r="D17" s="32">
        <v>0</v>
      </c>
      <c r="E17" s="33">
        <v>0</v>
      </c>
      <c r="F17" s="33">
        <f>D17+E17</f>
        <v>0</v>
      </c>
      <c r="G17" s="34">
        <v>0</v>
      </c>
      <c r="H17" s="32">
        <v>0</v>
      </c>
      <c r="I17" s="78">
        <v>0</v>
      </c>
      <c r="J17" s="47">
        <v>0</v>
      </c>
      <c r="K17" s="37">
        <v>1</v>
      </c>
      <c r="L17" s="38">
        <v>0</v>
      </c>
      <c r="M17" s="46">
        <f t="shared" si="2"/>
        <v>1</v>
      </c>
      <c r="N17" s="39">
        <f t="shared" si="1"/>
        <v>0</v>
      </c>
    </row>
    <row r="18" spans="2:14" ht="27" customHeight="1">
      <c r="B18" s="29"/>
      <c r="C18" s="50" t="s">
        <v>32</v>
      </c>
      <c r="D18" s="26">
        <v>0</v>
      </c>
      <c r="E18" s="27">
        <v>0</v>
      </c>
      <c r="F18" s="27">
        <f t="shared" ref="F18" si="4">D18+E18</f>
        <v>0</v>
      </c>
      <c r="G18" s="28">
        <v>0</v>
      </c>
      <c r="H18" s="26">
        <v>0</v>
      </c>
      <c r="I18" s="79">
        <v>0</v>
      </c>
      <c r="J18" s="48">
        <v>0</v>
      </c>
      <c r="K18" s="29">
        <v>17</v>
      </c>
      <c r="L18" s="30">
        <v>3</v>
      </c>
      <c r="M18" s="26">
        <f t="shared" si="2"/>
        <v>17</v>
      </c>
      <c r="N18" s="31">
        <f t="shared" si="1"/>
        <v>3</v>
      </c>
    </row>
    <row r="19" spans="2:14" ht="27" customHeight="1">
      <c r="B19" s="35" t="s">
        <v>15</v>
      </c>
      <c r="C19" s="49" t="s">
        <v>8</v>
      </c>
      <c r="D19" s="32">
        <v>13</v>
      </c>
      <c r="E19" s="33">
        <v>4</v>
      </c>
      <c r="F19" s="33">
        <f>D19+E19</f>
        <v>17</v>
      </c>
      <c r="G19" s="34">
        <v>2</v>
      </c>
      <c r="H19" s="35">
        <v>1</v>
      </c>
      <c r="I19" s="76">
        <v>0</v>
      </c>
      <c r="J19" s="36">
        <v>0</v>
      </c>
      <c r="K19" s="37">
        <v>0</v>
      </c>
      <c r="L19" s="38">
        <v>0</v>
      </c>
      <c r="M19" s="46">
        <f t="shared" si="2"/>
        <v>18</v>
      </c>
      <c r="N19" s="39">
        <f t="shared" ref="N19:N23" si="5">G19+J19</f>
        <v>2</v>
      </c>
    </row>
    <row r="20" spans="2:14" ht="27" customHeight="1">
      <c r="B20" s="35" t="s">
        <v>15</v>
      </c>
      <c r="C20" s="49" t="s">
        <v>9</v>
      </c>
      <c r="D20" s="32">
        <v>38</v>
      </c>
      <c r="E20" s="33">
        <v>4</v>
      </c>
      <c r="F20" s="33">
        <f t="shared" ref="F20" si="6">D20+E20</f>
        <v>42</v>
      </c>
      <c r="G20" s="34">
        <v>3</v>
      </c>
      <c r="H20" s="35">
        <v>0</v>
      </c>
      <c r="I20" s="76">
        <v>0</v>
      </c>
      <c r="J20" s="36">
        <v>0</v>
      </c>
      <c r="K20" s="37">
        <v>0</v>
      </c>
      <c r="L20" s="38">
        <v>0</v>
      </c>
      <c r="M20" s="46">
        <f t="shared" si="2"/>
        <v>42</v>
      </c>
      <c r="N20" s="39">
        <f t="shared" si="5"/>
        <v>3</v>
      </c>
    </row>
    <row r="21" spans="2:14" ht="27" customHeight="1">
      <c r="B21" s="35" t="s">
        <v>15</v>
      </c>
      <c r="C21" s="49" t="s">
        <v>10</v>
      </c>
      <c r="D21" s="32">
        <v>10</v>
      </c>
      <c r="E21" s="33">
        <v>0</v>
      </c>
      <c r="F21" s="33">
        <f>D21+E21</f>
        <v>10</v>
      </c>
      <c r="G21" s="34">
        <v>0</v>
      </c>
      <c r="H21" s="35">
        <v>0</v>
      </c>
      <c r="I21" s="76">
        <v>0</v>
      </c>
      <c r="J21" s="36">
        <v>0</v>
      </c>
      <c r="K21" s="37">
        <v>0</v>
      </c>
      <c r="L21" s="38">
        <v>0</v>
      </c>
      <c r="M21" s="46">
        <f t="shared" si="2"/>
        <v>10</v>
      </c>
      <c r="N21" s="39">
        <f t="shared" si="5"/>
        <v>0</v>
      </c>
    </row>
    <row r="22" spans="2:14" ht="27" customHeight="1">
      <c r="B22" s="35" t="s">
        <v>15</v>
      </c>
      <c r="C22" s="49" t="s">
        <v>11</v>
      </c>
      <c r="D22" s="32">
        <v>11</v>
      </c>
      <c r="E22" s="33">
        <v>4</v>
      </c>
      <c r="F22" s="33">
        <f t="shared" ref="F22" si="7">D22+E22</f>
        <v>15</v>
      </c>
      <c r="G22" s="34">
        <v>1</v>
      </c>
      <c r="H22" s="35">
        <v>0</v>
      </c>
      <c r="I22" s="76">
        <v>0</v>
      </c>
      <c r="J22" s="36">
        <v>0</v>
      </c>
      <c r="K22" s="37">
        <v>0</v>
      </c>
      <c r="L22" s="38">
        <v>0</v>
      </c>
      <c r="M22" s="46">
        <f t="shared" si="2"/>
        <v>15</v>
      </c>
      <c r="N22" s="39">
        <f t="shared" si="5"/>
        <v>1</v>
      </c>
    </row>
    <row r="23" spans="2:14" ht="27" customHeight="1">
      <c r="B23" s="35" t="s">
        <v>15</v>
      </c>
      <c r="C23" s="49" t="s">
        <v>16</v>
      </c>
      <c r="D23" s="32">
        <v>0</v>
      </c>
      <c r="E23" s="33">
        <v>0</v>
      </c>
      <c r="F23" s="33">
        <f>D23+E23</f>
        <v>0</v>
      </c>
      <c r="G23" s="34">
        <v>0</v>
      </c>
      <c r="H23" s="35">
        <v>7</v>
      </c>
      <c r="I23" s="76">
        <v>0</v>
      </c>
      <c r="J23" s="36">
        <v>0</v>
      </c>
      <c r="K23" s="37">
        <v>0</v>
      </c>
      <c r="L23" s="38">
        <v>0</v>
      </c>
      <c r="M23" s="46">
        <f t="shared" si="2"/>
        <v>7</v>
      </c>
      <c r="N23" s="39">
        <f t="shared" si="5"/>
        <v>0</v>
      </c>
    </row>
    <row r="24" spans="2:14" ht="27" customHeight="1">
      <c r="B24" s="51"/>
      <c r="C24" s="50" t="s">
        <v>33</v>
      </c>
      <c r="D24" s="26">
        <v>0</v>
      </c>
      <c r="E24" s="27">
        <v>0</v>
      </c>
      <c r="F24" s="27">
        <f t="shared" ref="F24:F27" si="8">D24+E24</f>
        <v>0</v>
      </c>
      <c r="G24" s="28">
        <v>0</v>
      </c>
      <c r="H24" s="29">
        <v>0</v>
      </c>
      <c r="I24" s="77">
        <v>0</v>
      </c>
      <c r="J24" s="30">
        <v>0</v>
      </c>
      <c r="K24" s="29">
        <v>81</v>
      </c>
      <c r="L24" s="30">
        <v>0</v>
      </c>
      <c r="M24" s="26">
        <f t="shared" si="2"/>
        <v>81</v>
      </c>
      <c r="N24" s="31">
        <f t="shared" si="1"/>
        <v>0</v>
      </c>
    </row>
    <row r="25" spans="2:14" ht="27" customHeight="1">
      <c r="B25" s="29" t="s">
        <v>49</v>
      </c>
      <c r="C25" s="50" t="s">
        <v>34</v>
      </c>
      <c r="D25" s="26">
        <v>0</v>
      </c>
      <c r="E25" s="27">
        <v>0</v>
      </c>
      <c r="F25" s="27">
        <f t="shared" si="8"/>
        <v>0</v>
      </c>
      <c r="G25" s="28">
        <v>0</v>
      </c>
      <c r="H25" s="29">
        <v>0</v>
      </c>
      <c r="I25" s="77">
        <v>0</v>
      </c>
      <c r="J25" s="30">
        <v>0</v>
      </c>
      <c r="K25" s="29">
        <v>60</v>
      </c>
      <c r="L25" s="30">
        <v>0</v>
      </c>
      <c r="M25" s="26">
        <f t="shared" si="2"/>
        <v>60</v>
      </c>
      <c r="N25" s="31">
        <f t="shared" si="1"/>
        <v>0</v>
      </c>
    </row>
    <row r="26" spans="2:14" ht="27" customHeight="1">
      <c r="B26" s="52"/>
      <c r="C26" s="50" t="s">
        <v>35</v>
      </c>
      <c r="D26" s="26">
        <v>0</v>
      </c>
      <c r="E26" s="27">
        <v>0</v>
      </c>
      <c r="F26" s="27">
        <f>D26+E26</f>
        <v>0</v>
      </c>
      <c r="G26" s="28">
        <v>0</v>
      </c>
      <c r="H26" s="29">
        <v>0</v>
      </c>
      <c r="I26" s="77">
        <v>0</v>
      </c>
      <c r="J26" s="30">
        <v>0</v>
      </c>
      <c r="K26" s="29">
        <v>20</v>
      </c>
      <c r="L26" s="30">
        <v>0</v>
      </c>
      <c r="M26" s="26">
        <f t="shared" si="2"/>
        <v>20</v>
      </c>
      <c r="N26" s="31">
        <f t="shared" si="1"/>
        <v>0</v>
      </c>
    </row>
    <row r="27" spans="2:14" ht="27" customHeight="1">
      <c r="B27" s="29" t="s">
        <v>50</v>
      </c>
      <c r="C27" s="50" t="s">
        <v>36</v>
      </c>
      <c r="D27" s="26">
        <v>0</v>
      </c>
      <c r="E27" s="27">
        <v>0</v>
      </c>
      <c r="F27" s="27">
        <f t="shared" si="8"/>
        <v>0</v>
      </c>
      <c r="G27" s="28">
        <v>0</v>
      </c>
      <c r="H27" s="29">
        <v>0</v>
      </c>
      <c r="I27" s="77">
        <v>0</v>
      </c>
      <c r="J27" s="30">
        <v>0</v>
      </c>
      <c r="K27" s="29">
        <v>11</v>
      </c>
      <c r="L27" s="30">
        <v>1</v>
      </c>
      <c r="M27" s="26">
        <f t="shared" si="2"/>
        <v>11</v>
      </c>
      <c r="N27" s="31">
        <f t="shared" si="1"/>
        <v>1</v>
      </c>
    </row>
    <row r="28" spans="2:14" ht="27" customHeight="1">
      <c r="B28" s="58"/>
      <c r="C28" s="59" t="s">
        <v>71</v>
      </c>
      <c r="D28" s="32">
        <f>D5+D8+D10+D12+D17+D19+D20+D21+D22+D23</f>
        <v>146</v>
      </c>
      <c r="E28" s="33">
        <f>E5+E8+E10+E12+E17+E19+E20+E21+E22+E23</f>
        <v>41</v>
      </c>
      <c r="F28" s="33">
        <f>F5+F8+F10+F12+F17+F19+F20+F21+F22+F23</f>
        <v>187</v>
      </c>
      <c r="G28" s="47">
        <f>G5+G8+G10+G12+G17+G19+G20+G21+G22+G23</f>
        <v>10</v>
      </c>
      <c r="H28" s="32">
        <f t="shared" ref="H28:I28" si="9">H5+H8+H10+H12+H17+H19+H20+H21+H22+H23</f>
        <v>151</v>
      </c>
      <c r="I28" s="33">
        <f t="shared" si="9"/>
        <v>1</v>
      </c>
      <c r="J28" s="47">
        <f>J5+J8+J10+J12+J17+J19+J20+J21+J22+J23</f>
        <v>3</v>
      </c>
      <c r="K28" s="32">
        <f t="shared" ref="K28:L28" si="10">K5+K8+K10+K12+K17+K19+K20+K21+K22+K23</f>
        <v>38</v>
      </c>
      <c r="L28" s="47">
        <f t="shared" si="10"/>
        <v>7</v>
      </c>
      <c r="M28" s="46">
        <f t="shared" si="2"/>
        <v>377</v>
      </c>
      <c r="N28" s="47">
        <f t="shared" ref="N28" si="11">N5+N8+N10+N12+N17+N19+N20+N21+N22+N23</f>
        <v>20</v>
      </c>
    </row>
    <row r="29" spans="2:14" ht="27" customHeight="1">
      <c r="B29" s="58"/>
      <c r="C29" s="59" t="s">
        <v>72</v>
      </c>
      <c r="D29" s="32">
        <f>D6+D7+D9+D11+D13+D14+D15+D16+D18+D24+D25+D26+D27</f>
        <v>0</v>
      </c>
      <c r="E29" s="33">
        <f>E6+E7+E9+E11+E13+E14+E15+E16+E18+E24+E25+E26+E27</f>
        <v>0</v>
      </c>
      <c r="F29" s="33">
        <f>F6+F7+F9+F11+F13+F14+F15+F16+F18+F24+F25+F26+F27</f>
        <v>0</v>
      </c>
      <c r="G29" s="47">
        <f>G6+G7+G9+G11+G13+G14+G15+G16+G18+G24+G25+G26+G27</f>
        <v>0</v>
      </c>
      <c r="H29" s="32">
        <f t="shared" ref="H29:L29" si="12">H6+H7+H9+H11+H13+H14+H15+H16+H18+H24+H25+H26+H27</f>
        <v>0</v>
      </c>
      <c r="I29" s="33">
        <f t="shared" si="12"/>
        <v>0</v>
      </c>
      <c r="J29" s="47">
        <f t="shared" si="12"/>
        <v>0</v>
      </c>
      <c r="K29" s="32">
        <f t="shared" si="12"/>
        <v>380</v>
      </c>
      <c r="L29" s="47">
        <f t="shared" si="12"/>
        <v>14</v>
      </c>
      <c r="M29" s="46">
        <f t="shared" si="2"/>
        <v>380</v>
      </c>
      <c r="N29" s="47">
        <f t="shared" ref="N29" si="13">N6+N7+N9+N11+N13+N14+N15+N16+N18+N24+N25+N26+N27</f>
        <v>14</v>
      </c>
    </row>
    <row r="30" spans="2:14" ht="27" customHeight="1" thickBot="1">
      <c r="B30" s="64"/>
      <c r="C30" s="65" t="s">
        <v>60</v>
      </c>
      <c r="D30" s="66">
        <f>D28+D29</f>
        <v>146</v>
      </c>
      <c r="E30" s="67">
        <f>E28+E29</f>
        <v>41</v>
      </c>
      <c r="F30" s="67">
        <f>F28+F29</f>
        <v>187</v>
      </c>
      <c r="G30" s="68">
        <f>G28+G29</f>
        <v>10</v>
      </c>
      <c r="H30" s="66">
        <f t="shared" ref="H30:J30" si="14">H28+H29</f>
        <v>151</v>
      </c>
      <c r="I30" s="67">
        <f t="shared" si="14"/>
        <v>1</v>
      </c>
      <c r="J30" s="68">
        <f t="shared" si="14"/>
        <v>3</v>
      </c>
      <c r="K30" s="66">
        <f t="shared" ref="K30" si="15">K28+K29</f>
        <v>418</v>
      </c>
      <c r="L30" s="68">
        <f t="shared" ref="L30" si="16">L28+L29</f>
        <v>21</v>
      </c>
      <c r="M30" s="66">
        <f>F30+H30+K30+I30</f>
        <v>757</v>
      </c>
      <c r="N30" s="69">
        <f>G30+J30+L30</f>
        <v>34</v>
      </c>
    </row>
    <row r="31" spans="2:14" ht="27" customHeight="1" thickTop="1" thickBot="1">
      <c r="B31" s="114" t="s">
        <v>53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115"/>
    </row>
    <row r="32" spans="2:14" ht="27" customHeight="1" thickTop="1">
      <c r="B32" s="21">
        <v>6</v>
      </c>
      <c r="C32" s="53" t="s">
        <v>21</v>
      </c>
      <c r="D32" s="18">
        <v>1</v>
      </c>
      <c r="E32" s="19">
        <v>0</v>
      </c>
      <c r="F32" s="63">
        <f>D32+E32</f>
        <v>1</v>
      </c>
      <c r="G32" s="20">
        <v>0</v>
      </c>
      <c r="H32" s="21">
        <v>72</v>
      </c>
      <c r="I32" s="80">
        <v>0</v>
      </c>
      <c r="J32" s="22">
        <v>0</v>
      </c>
      <c r="K32" s="23">
        <v>81</v>
      </c>
      <c r="L32" s="24">
        <v>0</v>
      </c>
      <c r="M32" s="81">
        <f>F32+H32+K32+I32</f>
        <v>154</v>
      </c>
      <c r="N32" s="25">
        <f>G32+J32+L32</f>
        <v>0</v>
      </c>
    </row>
    <row r="33" spans="1:14" ht="27" customHeight="1">
      <c r="B33" s="102"/>
      <c r="C33" s="50" t="s">
        <v>12</v>
      </c>
      <c r="D33" s="26">
        <v>0</v>
      </c>
      <c r="E33" s="40">
        <v>0</v>
      </c>
      <c r="F33" s="27">
        <f>D33+E33</f>
        <v>0</v>
      </c>
      <c r="G33" s="28">
        <v>0</v>
      </c>
      <c r="H33" s="29">
        <v>0</v>
      </c>
      <c r="I33" s="77">
        <v>0</v>
      </c>
      <c r="J33" s="30">
        <v>0</v>
      </c>
      <c r="K33" s="29">
        <v>55</v>
      </c>
      <c r="L33" s="30">
        <v>0</v>
      </c>
      <c r="M33" s="26">
        <f t="shared" ref="M33:M43" si="17">F33+H33+K33+I33</f>
        <v>55</v>
      </c>
      <c r="N33" s="31">
        <f t="shared" si="1"/>
        <v>0</v>
      </c>
    </row>
    <row r="34" spans="1:14" ht="27" customHeight="1">
      <c r="B34" s="102"/>
      <c r="C34" s="50" t="s">
        <v>37</v>
      </c>
      <c r="D34" s="26">
        <v>0</v>
      </c>
      <c r="E34" s="27">
        <v>0</v>
      </c>
      <c r="F34" s="27">
        <f t="shared" ref="F34:F35" si="18">D34+E34</f>
        <v>0</v>
      </c>
      <c r="G34" s="28">
        <v>0</v>
      </c>
      <c r="H34" s="29">
        <v>0</v>
      </c>
      <c r="I34" s="77">
        <v>0</v>
      </c>
      <c r="J34" s="30">
        <v>0</v>
      </c>
      <c r="K34" s="29">
        <v>17</v>
      </c>
      <c r="L34" s="30">
        <v>0</v>
      </c>
      <c r="M34" s="26">
        <f t="shared" si="17"/>
        <v>17</v>
      </c>
      <c r="N34" s="31">
        <f t="shared" si="1"/>
        <v>0</v>
      </c>
    </row>
    <row r="35" spans="1:14" ht="27" customHeight="1">
      <c r="B35" s="102"/>
      <c r="C35" s="50" t="s">
        <v>14</v>
      </c>
      <c r="D35" s="26">
        <v>0</v>
      </c>
      <c r="E35" s="27">
        <v>0</v>
      </c>
      <c r="F35" s="27">
        <f t="shared" si="18"/>
        <v>0</v>
      </c>
      <c r="G35" s="28">
        <v>0</v>
      </c>
      <c r="H35" s="29">
        <v>0</v>
      </c>
      <c r="I35" s="77">
        <v>0</v>
      </c>
      <c r="J35" s="30">
        <v>0</v>
      </c>
      <c r="K35" s="29">
        <v>73</v>
      </c>
      <c r="L35" s="30">
        <v>0</v>
      </c>
      <c r="M35" s="26">
        <f t="shared" si="17"/>
        <v>73</v>
      </c>
      <c r="N35" s="31">
        <f t="shared" si="1"/>
        <v>0</v>
      </c>
    </row>
    <row r="36" spans="1:14" ht="27" customHeight="1">
      <c r="A36" s="3"/>
      <c r="B36" s="35">
        <v>7</v>
      </c>
      <c r="C36" s="49" t="s">
        <v>22</v>
      </c>
      <c r="D36" s="32">
        <v>14</v>
      </c>
      <c r="E36" s="33">
        <v>3</v>
      </c>
      <c r="F36" s="33">
        <f t="shared" ref="F36:F41" si="19">D36+E36</f>
        <v>17</v>
      </c>
      <c r="G36" s="34">
        <v>0</v>
      </c>
      <c r="H36" s="35">
        <v>105</v>
      </c>
      <c r="I36" s="76">
        <v>0</v>
      </c>
      <c r="J36" s="36">
        <v>0</v>
      </c>
      <c r="K36" s="37">
        <v>59</v>
      </c>
      <c r="L36" s="38">
        <v>0</v>
      </c>
      <c r="M36" s="46">
        <f t="shared" si="17"/>
        <v>181</v>
      </c>
      <c r="N36" s="39">
        <f t="shared" si="1"/>
        <v>0</v>
      </c>
    </row>
    <row r="37" spans="1:14" ht="27" customHeight="1">
      <c r="A37" s="3"/>
      <c r="B37" s="35">
        <v>8</v>
      </c>
      <c r="C37" s="49" t="s">
        <v>38</v>
      </c>
      <c r="D37" s="35">
        <v>0</v>
      </c>
      <c r="E37" s="41">
        <v>0</v>
      </c>
      <c r="F37" s="33">
        <f t="shared" si="19"/>
        <v>0</v>
      </c>
      <c r="G37" s="34">
        <v>0</v>
      </c>
      <c r="H37" s="35">
        <v>0</v>
      </c>
      <c r="I37" s="76">
        <v>0</v>
      </c>
      <c r="J37" s="36">
        <v>0</v>
      </c>
      <c r="K37" s="37">
        <v>8</v>
      </c>
      <c r="L37" s="38">
        <v>0</v>
      </c>
      <c r="M37" s="46">
        <f t="shared" si="17"/>
        <v>8</v>
      </c>
      <c r="N37" s="39">
        <f t="shared" si="1"/>
        <v>0</v>
      </c>
    </row>
    <row r="38" spans="1:14" ht="27" customHeight="1">
      <c r="A38" s="3"/>
      <c r="B38" s="29"/>
      <c r="C38" s="50" t="s">
        <v>39</v>
      </c>
      <c r="D38" s="29">
        <v>0</v>
      </c>
      <c r="E38" s="42">
        <v>0</v>
      </c>
      <c r="F38" s="27">
        <f t="shared" si="19"/>
        <v>0</v>
      </c>
      <c r="G38" s="28">
        <v>0</v>
      </c>
      <c r="H38" s="29">
        <v>0</v>
      </c>
      <c r="I38" s="77">
        <v>0</v>
      </c>
      <c r="J38" s="30"/>
      <c r="K38" s="29">
        <v>16</v>
      </c>
      <c r="L38" s="30">
        <v>0</v>
      </c>
      <c r="M38" s="26">
        <f t="shared" si="17"/>
        <v>16</v>
      </c>
      <c r="N38" s="31">
        <f t="shared" si="1"/>
        <v>0</v>
      </c>
    </row>
    <row r="39" spans="1:14" ht="27" customHeight="1">
      <c r="A39" s="3"/>
      <c r="B39" s="35" t="s">
        <v>15</v>
      </c>
      <c r="C39" s="49" t="s">
        <v>12</v>
      </c>
      <c r="D39" s="32">
        <v>23</v>
      </c>
      <c r="E39" s="33">
        <v>0</v>
      </c>
      <c r="F39" s="33">
        <f t="shared" si="19"/>
        <v>23</v>
      </c>
      <c r="G39" s="34">
        <v>0</v>
      </c>
      <c r="H39" s="35">
        <v>7</v>
      </c>
      <c r="I39" s="76">
        <v>0</v>
      </c>
      <c r="J39" s="36">
        <v>0</v>
      </c>
      <c r="K39" s="37">
        <v>1</v>
      </c>
      <c r="L39" s="38">
        <v>0</v>
      </c>
      <c r="M39" s="46">
        <f t="shared" si="17"/>
        <v>31</v>
      </c>
      <c r="N39" s="39">
        <f>G39+J39+L39</f>
        <v>0</v>
      </c>
    </row>
    <row r="40" spans="1:14" ht="27" customHeight="1">
      <c r="A40" s="3"/>
      <c r="B40" s="35" t="s">
        <v>15</v>
      </c>
      <c r="C40" s="49" t="s">
        <v>13</v>
      </c>
      <c r="D40" s="32">
        <v>14</v>
      </c>
      <c r="E40" s="33">
        <v>0</v>
      </c>
      <c r="F40" s="33">
        <f t="shared" si="19"/>
        <v>14</v>
      </c>
      <c r="G40" s="34">
        <v>0</v>
      </c>
      <c r="H40" s="35">
        <v>3</v>
      </c>
      <c r="I40" s="76">
        <v>1</v>
      </c>
      <c r="J40" s="36">
        <v>0</v>
      </c>
      <c r="K40" s="37">
        <v>0</v>
      </c>
      <c r="L40" s="38">
        <v>0</v>
      </c>
      <c r="M40" s="46">
        <f t="shared" si="17"/>
        <v>18</v>
      </c>
      <c r="N40" s="39">
        <f t="shared" si="1"/>
        <v>0</v>
      </c>
    </row>
    <row r="41" spans="1:14" ht="27" customHeight="1">
      <c r="A41" s="3"/>
      <c r="B41" s="35" t="s">
        <v>15</v>
      </c>
      <c r="C41" s="49" t="s">
        <v>14</v>
      </c>
      <c r="D41" s="32">
        <v>27</v>
      </c>
      <c r="E41" s="33">
        <v>5</v>
      </c>
      <c r="F41" s="33">
        <f t="shared" si="19"/>
        <v>32</v>
      </c>
      <c r="G41" s="34">
        <v>5</v>
      </c>
      <c r="H41" s="35">
        <v>1</v>
      </c>
      <c r="I41" s="76">
        <v>1</v>
      </c>
      <c r="J41" s="36">
        <v>0</v>
      </c>
      <c r="K41" s="37">
        <v>0</v>
      </c>
      <c r="L41" s="38">
        <v>0</v>
      </c>
      <c r="M41" s="46">
        <f t="shared" si="17"/>
        <v>34</v>
      </c>
      <c r="N41" s="39">
        <f t="shared" si="1"/>
        <v>5</v>
      </c>
    </row>
    <row r="42" spans="1:14" ht="27" customHeight="1">
      <c r="A42" s="3"/>
      <c r="B42" s="58"/>
      <c r="C42" s="59" t="s">
        <v>73</v>
      </c>
      <c r="D42" s="32">
        <f>D32+D36+D37+D39+D40+D41</f>
        <v>79</v>
      </c>
      <c r="E42" s="33">
        <f>E32+E36+E37+E39+E40+E41</f>
        <v>8</v>
      </c>
      <c r="F42" s="33">
        <f>F32+F36+F37+F39+F40+F41</f>
        <v>87</v>
      </c>
      <c r="G42" s="82">
        <f>G32+G36+G37+G39+G40+G41</f>
        <v>5</v>
      </c>
      <c r="H42" s="32">
        <f t="shared" ref="H42:J42" si="20">H32+H36+H37+H39+H40+H41</f>
        <v>188</v>
      </c>
      <c r="I42" s="33">
        <f t="shared" si="20"/>
        <v>2</v>
      </c>
      <c r="J42" s="47">
        <f t="shared" si="20"/>
        <v>0</v>
      </c>
      <c r="K42" s="32">
        <f t="shared" ref="K42" si="21">K32+K36+K37+K39+K40+K41</f>
        <v>149</v>
      </c>
      <c r="L42" s="47">
        <f t="shared" ref="L42" si="22">L32+L36+L37+L39+L40+L41</f>
        <v>0</v>
      </c>
      <c r="M42" s="46">
        <f t="shared" si="17"/>
        <v>426</v>
      </c>
      <c r="N42" s="47">
        <f t="shared" ref="N42" si="23">N32+N36+N37+N39+N40+N41</f>
        <v>5</v>
      </c>
    </row>
    <row r="43" spans="1:14" ht="27" customHeight="1">
      <c r="A43" s="3"/>
      <c r="B43" s="58"/>
      <c r="C43" s="59" t="s">
        <v>74</v>
      </c>
      <c r="D43" s="32">
        <f>D33+D34+D35+D38</f>
        <v>0</v>
      </c>
      <c r="E43" s="33">
        <f>E33+E34+E35+E38</f>
        <v>0</v>
      </c>
      <c r="F43" s="33">
        <f>F33+F34+F35+F38</f>
        <v>0</v>
      </c>
      <c r="G43" s="82">
        <f>G33+G34+G35+G38</f>
        <v>0</v>
      </c>
      <c r="H43" s="32">
        <f t="shared" ref="H43:L43" si="24">H33+H34+H35+H38</f>
        <v>0</v>
      </c>
      <c r="I43" s="33">
        <f t="shared" si="24"/>
        <v>0</v>
      </c>
      <c r="J43" s="47">
        <f t="shared" si="24"/>
        <v>0</v>
      </c>
      <c r="K43" s="32">
        <f t="shared" si="24"/>
        <v>161</v>
      </c>
      <c r="L43" s="47">
        <f t="shared" si="24"/>
        <v>0</v>
      </c>
      <c r="M43" s="46">
        <f t="shared" si="17"/>
        <v>161</v>
      </c>
      <c r="N43" s="47">
        <f t="shared" ref="N43" si="25">N33+N34+N35+N38</f>
        <v>0</v>
      </c>
    </row>
    <row r="44" spans="1:14" ht="27" customHeight="1" thickBot="1">
      <c r="A44" s="3"/>
      <c r="B44" s="64"/>
      <c r="C44" s="70" t="s">
        <v>61</v>
      </c>
      <c r="D44" s="66">
        <f>D42+D43</f>
        <v>79</v>
      </c>
      <c r="E44" s="67">
        <f>E42+E43</f>
        <v>8</v>
      </c>
      <c r="F44" s="67">
        <f>F42+F43</f>
        <v>87</v>
      </c>
      <c r="G44" s="83">
        <f>G42+G43</f>
        <v>5</v>
      </c>
      <c r="H44" s="66">
        <f t="shared" ref="H44:J44" si="26">H42+H43</f>
        <v>188</v>
      </c>
      <c r="I44" s="67">
        <f t="shared" si="26"/>
        <v>2</v>
      </c>
      <c r="J44" s="68">
        <f t="shared" si="26"/>
        <v>0</v>
      </c>
      <c r="K44" s="66">
        <f t="shared" ref="K44" si="27">K42+K43</f>
        <v>310</v>
      </c>
      <c r="L44" s="68">
        <f t="shared" ref="L44" si="28">L42+L43</f>
        <v>0</v>
      </c>
      <c r="M44" s="66">
        <f>F44+H44+K44+I44</f>
        <v>587</v>
      </c>
      <c r="N44" s="69">
        <f>G44+J44+L44</f>
        <v>5</v>
      </c>
    </row>
    <row r="45" spans="1:14" ht="27" customHeight="1" thickTop="1" thickBot="1">
      <c r="A45" s="3"/>
      <c r="B45" s="114" t="s">
        <v>54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115"/>
    </row>
    <row r="46" spans="1:14" ht="27" customHeight="1" thickTop="1">
      <c r="B46" s="21">
        <v>9</v>
      </c>
      <c r="C46" s="54" t="s">
        <v>42</v>
      </c>
      <c r="D46" s="18">
        <v>26</v>
      </c>
      <c r="E46" s="19">
        <v>71</v>
      </c>
      <c r="F46" s="19">
        <f t="shared" ref="F46:F57" si="29">D46+E46</f>
        <v>97</v>
      </c>
      <c r="G46" s="20">
        <v>0</v>
      </c>
      <c r="H46" s="21">
        <v>111</v>
      </c>
      <c r="I46" s="80">
        <v>12</v>
      </c>
      <c r="J46" s="22">
        <v>1</v>
      </c>
      <c r="K46" s="23">
        <v>56</v>
      </c>
      <c r="L46" s="24">
        <v>0</v>
      </c>
      <c r="M46" s="81">
        <f>F46+H46+K46+I46</f>
        <v>276</v>
      </c>
      <c r="N46" s="25">
        <f>G46+J46+L46</f>
        <v>1</v>
      </c>
    </row>
    <row r="47" spans="1:14" ht="27" customHeight="1">
      <c r="B47" s="29"/>
      <c r="C47" s="55" t="s">
        <v>40</v>
      </c>
      <c r="D47" s="26">
        <v>0</v>
      </c>
      <c r="E47" s="27">
        <v>0</v>
      </c>
      <c r="F47" s="27">
        <f t="shared" si="29"/>
        <v>0</v>
      </c>
      <c r="G47" s="28">
        <v>0</v>
      </c>
      <c r="H47" s="29">
        <v>0</v>
      </c>
      <c r="I47" s="77">
        <v>0</v>
      </c>
      <c r="J47" s="30">
        <v>0</v>
      </c>
      <c r="K47" s="29">
        <v>37</v>
      </c>
      <c r="L47" s="30">
        <v>0</v>
      </c>
      <c r="M47" s="26">
        <f t="shared" ref="M47:M59" si="30">F47+H47+K47+I47</f>
        <v>37</v>
      </c>
      <c r="N47" s="31">
        <f t="shared" si="1"/>
        <v>0</v>
      </c>
    </row>
    <row r="48" spans="1:14" ht="27" customHeight="1">
      <c r="B48" s="35">
        <v>10</v>
      </c>
      <c r="C48" s="49" t="s">
        <v>5</v>
      </c>
      <c r="D48" s="32">
        <v>6</v>
      </c>
      <c r="E48" s="33">
        <v>20</v>
      </c>
      <c r="F48" s="33">
        <f t="shared" si="29"/>
        <v>26</v>
      </c>
      <c r="G48" s="34">
        <v>0</v>
      </c>
      <c r="H48" s="35">
        <v>18</v>
      </c>
      <c r="I48" s="76">
        <v>0</v>
      </c>
      <c r="J48" s="36">
        <v>2</v>
      </c>
      <c r="K48" s="37">
        <v>40</v>
      </c>
      <c r="L48" s="38">
        <v>2</v>
      </c>
      <c r="M48" s="46">
        <f t="shared" si="30"/>
        <v>84</v>
      </c>
      <c r="N48" s="39">
        <f t="shared" si="1"/>
        <v>4</v>
      </c>
    </row>
    <row r="49" spans="2:14" ht="27" customHeight="1">
      <c r="B49" s="29"/>
      <c r="C49" s="50" t="s">
        <v>41</v>
      </c>
      <c r="D49" s="26">
        <v>0</v>
      </c>
      <c r="E49" s="27">
        <v>0</v>
      </c>
      <c r="F49" s="27">
        <f t="shared" si="29"/>
        <v>0</v>
      </c>
      <c r="G49" s="28">
        <v>0</v>
      </c>
      <c r="H49" s="29">
        <v>0</v>
      </c>
      <c r="I49" s="77">
        <v>0</v>
      </c>
      <c r="J49" s="30">
        <v>0</v>
      </c>
      <c r="K49" s="29">
        <v>9</v>
      </c>
      <c r="L49" s="30">
        <v>4</v>
      </c>
      <c r="M49" s="26">
        <f t="shared" si="30"/>
        <v>9</v>
      </c>
      <c r="N49" s="31">
        <f t="shared" si="1"/>
        <v>4</v>
      </c>
    </row>
    <row r="50" spans="2:14" ht="27" customHeight="1">
      <c r="B50" s="35">
        <v>11</v>
      </c>
      <c r="C50" s="49" t="s">
        <v>6</v>
      </c>
      <c r="D50" s="32">
        <v>7</v>
      </c>
      <c r="E50" s="33">
        <v>6</v>
      </c>
      <c r="F50" s="33">
        <f t="shared" si="29"/>
        <v>13</v>
      </c>
      <c r="G50" s="34">
        <v>0</v>
      </c>
      <c r="H50" s="35">
        <v>23</v>
      </c>
      <c r="I50" s="76">
        <v>4</v>
      </c>
      <c r="J50" s="36">
        <v>2</v>
      </c>
      <c r="K50" s="37">
        <v>3</v>
      </c>
      <c r="L50" s="38">
        <v>1</v>
      </c>
      <c r="M50" s="46">
        <f t="shared" si="30"/>
        <v>43</v>
      </c>
      <c r="N50" s="39">
        <f t="shared" si="1"/>
        <v>3</v>
      </c>
    </row>
    <row r="51" spans="2:14" ht="27" customHeight="1">
      <c r="B51" s="29"/>
      <c r="C51" s="50" t="s">
        <v>43</v>
      </c>
      <c r="D51" s="26">
        <v>0</v>
      </c>
      <c r="E51" s="27">
        <v>0</v>
      </c>
      <c r="F51" s="27">
        <f t="shared" si="29"/>
        <v>0</v>
      </c>
      <c r="G51" s="28">
        <v>0</v>
      </c>
      <c r="H51" s="29">
        <v>0</v>
      </c>
      <c r="I51" s="77">
        <v>0</v>
      </c>
      <c r="J51" s="30">
        <v>0</v>
      </c>
      <c r="K51" s="29">
        <v>10</v>
      </c>
      <c r="L51" s="30">
        <v>2</v>
      </c>
      <c r="M51" s="26">
        <f t="shared" si="30"/>
        <v>10</v>
      </c>
      <c r="N51" s="31">
        <f t="shared" si="1"/>
        <v>2</v>
      </c>
    </row>
    <row r="52" spans="2:14" ht="27" customHeight="1">
      <c r="B52" s="35">
        <v>12</v>
      </c>
      <c r="C52" s="49" t="s">
        <v>7</v>
      </c>
      <c r="D52" s="32">
        <v>3</v>
      </c>
      <c r="E52" s="33">
        <v>0</v>
      </c>
      <c r="F52" s="33">
        <f t="shared" si="29"/>
        <v>3</v>
      </c>
      <c r="G52" s="34">
        <v>2</v>
      </c>
      <c r="H52" s="35">
        <v>43</v>
      </c>
      <c r="I52" s="76">
        <v>0</v>
      </c>
      <c r="J52" s="36">
        <v>1</v>
      </c>
      <c r="K52" s="37">
        <v>24</v>
      </c>
      <c r="L52" s="38">
        <v>0</v>
      </c>
      <c r="M52" s="46">
        <f t="shared" si="30"/>
        <v>70</v>
      </c>
      <c r="N52" s="39">
        <f t="shared" si="1"/>
        <v>3</v>
      </c>
    </row>
    <row r="53" spans="2:14" ht="27" customHeight="1">
      <c r="B53" s="29"/>
      <c r="C53" s="50" t="s">
        <v>44</v>
      </c>
      <c r="D53" s="26">
        <v>0</v>
      </c>
      <c r="E53" s="27">
        <v>0</v>
      </c>
      <c r="F53" s="27">
        <f t="shared" si="29"/>
        <v>0</v>
      </c>
      <c r="G53" s="28">
        <v>0</v>
      </c>
      <c r="H53" s="29">
        <v>0</v>
      </c>
      <c r="I53" s="77">
        <v>0</v>
      </c>
      <c r="J53" s="30">
        <v>0</v>
      </c>
      <c r="K53" s="29">
        <v>4</v>
      </c>
      <c r="L53" s="30">
        <v>3</v>
      </c>
      <c r="M53" s="26">
        <f t="shared" si="30"/>
        <v>4</v>
      </c>
      <c r="N53" s="31">
        <f t="shared" si="1"/>
        <v>3</v>
      </c>
    </row>
    <row r="54" spans="2:14" ht="27" customHeight="1">
      <c r="B54" s="35">
        <v>13</v>
      </c>
      <c r="C54" s="56" t="s">
        <v>23</v>
      </c>
      <c r="D54" s="32">
        <v>43</v>
      </c>
      <c r="E54" s="33">
        <v>0</v>
      </c>
      <c r="F54" s="33">
        <f t="shared" si="29"/>
        <v>43</v>
      </c>
      <c r="G54" s="34">
        <v>9</v>
      </c>
      <c r="H54" s="35">
        <v>42</v>
      </c>
      <c r="I54" s="76">
        <v>0</v>
      </c>
      <c r="J54" s="36">
        <v>4</v>
      </c>
      <c r="K54" s="37">
        <v>34</v>
      </c>
      <c r="L54" s="38">
        <v>1</v>
      </c>
      <c r="M54" s="46">
        <f t="shared" si="30"/>
        <v>119</v>
      </c>
      <c r="N54" s="39">
        <f t="shared" si="1"/>
        <v>14</v>
      </c>
    </row>
    <row r="55" spans="2:14" ht="27" customHeight="1">
      <c r="B55" s="29"/>
      <c r="C55" s="57" t="s">
        <v>45</v>
      </c>
      <c r="D55" s="26">
        <v>0</v>
      </c>
      <c r="E55" s="27">
        <v>0</v>
      </c>
      <c r="F55" s="27">
        <f t="shared" si="29"/>
        <v>0</v>
      </c>
      <c r="G55" s="28">
        <v>0</v>
      </c>
      <c r="H55" s="29">
        <v>0</v>
      </c>
      <c r="I55" s="77">
        <v>0</v>
      </c>
      <c r="J55" s="30">
        <v>0</v>
      </c>
      <c r="K55" s="29">
        <v>4</v>
      </c>
      <c r="L55" s="30">
        <v>3</v>
      </c>
      <c r="M55" s="26">
        <f t="shared" si="30"/>
        <v>4</v>
      </c>
      <c r="N55" s="31">
        <f t="shared" si="1"/>
        <v>3</v>
      </c>
    </row>
    <row r="56" spans="2:14" ht="27" customHeight="1">
      <c r="B56" s="29" t="s">
        <v>51</v>
      </c>
      <c r="C56" s="57" t="s">
        <v>46</v>
      </c>
      <c r="D56" s="26">
        <v>0</v>
      </c>
      <c r="E56" s="27">
        <v>0</v>
      </c>
      <c r="F56" s="27">
        <f t="shared" si="29"/>
        <v>0</v>
      </c>
      <c r="G56" s="28">
        <v>0</v>
      </c>
      <c r="H56" s="29">
        <v>0</v>
      </c>
      <c r="I56" s="77">
        <v>0</v>
      </c>
      <c r="J56" s="30">
        <v>0</v>
      </c>
      <c r="K56" s="29">
        <v>105</v>
      </c>
      <c r="L56" s="30">
        <v>9</v>
      </c>
      <c r="M56" s="26">
        <f t="shared" si="30"/>
        <v>105</v>
      </c>
      <c r="N56" s="31">
        <f t="shared" si="1"/>
        <v>9</v>
      </c>
    </row>
    <row r="57" spans="2:14" ht="27" customHeight="1">
      <c r="B57" s="29" t="s">
        <v>52</v>
      </c>
      <c r="C57" s="57" t="s">
        <v>47</v>
      </c>
      <c r="D57" s="26">
        <v>0</v>
      </c>
      <c r="E57" s="27">
        <v>0</v>
      </c>
      <c r="F57" s="27">
        <f t="shared" si="29"/>
        <v>0</v>
      </c>
      <c r="G57" s="28">
        <v>0</v>
      </c>
      <c r="H57" s="29">
        <v>0</v>
      </c>
      <c r="I57" s="77">
        <v>0</v>
      </c>
      <c r="J57" s="30">
        <v>0</v>
      </c>
      <c r="K57" s="29">
        <v>11</v>
      </c>
      <c r="L57" s="30">
        <v>10</v>
      </c>
      <c r="M57" s="26">
        <f t="shared" si="30"/>
        <v>11</v>
      </c>
      <c r="N57" s="31">
        <f t="shared" si="1"/>
        <v>10</v>
      </c>
    </row>
    <row r="58" spans="2:14" ht="27" customHeight="1">
      <c r="B58" s="58"/>
      <c r="C58" s="60" t="s">
        <v>71</v>
      </c>
      <c r="D58" s="32">
        <f>D46+D48+D50+D52+D54</f>
        <v>85</v>
      </c>
      <c r="E58" s="33">
        <f>E46+E48+E50+E52+E54</f>
        <v>97</v>
      </c>
      <c r="F58" s="33">
        <f>F46+F48+F50+F52+F54</f>
        <v>182</v>
      </c>
      <c r="G58" s="47">
        <f>G46+G48+G50+G52+G54</f>
        <v>11</v>
      </c>
      <c r="H58" s="32">
        <f>H46+H48+H50+H52+H54</f>
        <v>237</v>
      </c>
      <c r="I58" s="33">
        <f t="shared" ref="I58:L58" si="31">I46+I48+I50+I52+I54</f>
        <v>16</v>
      </c>
      <c r="J58" s="47">
        <f t="shared" si="31"/>
        <v>10</v>
      </c>
      <c r="K58" s="32">
        <f t="shared" si="31"/>
        <v>157</v>
      </c>
      <c r="L58" s="47">
        <f t="shared" si="31"/>
        <v>4</v>
      </c>
      <c r="M58" s="46">
        <f t="shared" si="30"/>
        <v>592</v>
      </c>
      <c r="N58" s="47">
        <f t="shared" ref="N58" si="32">N46+N48+N50+N52+N54</f>
        <v>25</v>
      </c>
    </row>
    <row r="59" spans="2:14" ht="27" customHeight="1">
      <c r="B59" s="58"/>
      <c r="C59" s="60" t="s">
        <v>75</v>
      </c>
      <c r="D59" s="32">
        <f>D47+D49+D51+D53+D55+D56+D57</f>
        <v>0</v>
      </c>
      <c r="E59" s="33">
        <f>E47+E49+E51+E53+E55+E56+E57</f>
        <v>0</v>
      </c>
      <c r="F59" s="33">
        <f>F47+F49+F51+F53+F55+F56+F57</f>
        <v>0</v>
      </c>
      <c r="G59" s="47">
        <f>G47+G49+G51+G53+G55+G56+G57</f>
        <v>0</v>
      </c>
      <c r="H59" s="32">
        <f>H47+H49+H51+H53+H55+H56+H57</f>
        <v>0</v>
      </c>
      <c r="I59" s="33">
        <f t="shared" ref="I59:L59" si="33">I47+I49+I51+I53+I55+I56+I57</f>
        <v>0</v>
      </c>
      <c r="J59" s="47">
        <f t="shared" si="33"/>
        <v>0</v>
      </c>
      <c r="K59" s="32">
        <f t="shared" si="33"/>
        <v>180</v>
      </c>
      <c r="L59" s="47">
        <f t="shared" si="33"/>
        <v>31</v>
      </c>
      <c r="M59" s="46">
        <f t="shared" si="30"/>
        <v>180</v>
      </c>
      <c r="N59" s="47">
        <f t="shared" ref="N59" si="34">N47+N49+N51+N53+N55+N56+N57</f>
        <v>31</v>
      </c>
    </row>
    <row r="60" spans="2:14" ht="27" customHeight="1" thickBot="1">
      <c r="B60" s="71"/>
      <c r="C60" s="72" t="s">
        <v>62</v>
      </c>
      <c r="D60" s="73">
        <f>D58+D59</f>
        <v>85</v>
      </c>
      <c r="E60" s="74">
        <f>E58+E59</f>
        <v>97</v>
      </c>
      <c r="F60" s="74">
        <f>F58+F59</f>
        <v>182</v>
      </c>
      <c r="G60" s="75">
        <f>G58+G59</f>
        <v>11</v>
      </c>
      <c r="H60" s="73">
        <f t="shared" ref="H60:J60" si="35">H58+H59</f>
        <v>237</v>
      </c>
      <c r="I60" s="74">
        <f t="shared" si="35"/>
        <v>16</v>
      </c>
      <c r="J60" s="75">
        <f t="shared" si="35"/>
        <v>10</v>
      </c>
      <c r="K60" s="73">
        <f t="shared" ref="K60" si="36">K58+K59</f>
        <v>337</v>
      </c>
      <c r="L60" s="75">
        <f t="shared" ref="L60" si="37">L58+L59</f>
        <v>35</v>
      </c>
      <c r="M60" s="66">
        <f>F60+H60+K60+I60</f>
        <v>772</v>
      </c>
      <c r="N60" s="69">
        <f>G60+J60+L60</f>
        <v>56</v>
      </c>
    </row>
    <row r="61" spans="2:14" ht="27" customHeight="1" thickTop="1" thickBot="1">
      <c r="B61" s="84" t="s">
        <v>55</v>
      </c>
      <c r="C61" s="85"/>
      <c r="D61" s="86"/>
      <c r="E61" s="86"/>
      <c r="F61" s="86"/>
      <c r="G61" s="86"/>
      <c r="H61" s="85"/>
      <c r="I61" s="85"/>
      <c r="J61" s="85"/>
      <c r="K61" s="85"/>
      <c r="L61" s="85"/>
      <c r="M61" s="87"/>
      <c r="N61" s="88"/>
    </row>
    <row r="62" spans="2:14" ht="27" customHeight="1" thickTop="1" thickBot="1">
      <c r="B62" s="16"/>
      <c r="C62" s="61" t="s">
        <v>70</v>
      </c>
      <c r="D62" s="10">
        <f t="shared" ref="D62:G63" si="38">D28+D42+D58</f>
        <v>310</v>
      </c>
      <c r="E62" s="12">
        <f t="shared" si="38"/>
        <v>146</v>
      </c>
      <c r="F62" s="12">
        <f t="shared" si="38"/>
        <v>456</v>
      </c>
      <c r="G62" s="11">
        <f t="shared" si="38"/>
        <v>26</v>
      </c>
      <c r="H62" s="10">
        <f t="shared" ref="H62:L62" si="39">H28+H42+H58</f>
        <v>576</v>
      </c>
      <c r="I62" s="12">
        <f t="shared" si="39"/>
        <v>19</v>
      </c>
      <c r="J62" s="11">
        <f t="shared" si="39"/>
        <v>13</v>
      </c>
      <c r="K62" s="10">
        <f t="shared" si="39"/>
        <v>344</v>
      </c>
      <c r="L62" s="11">
        <f t="shared" si="39"/>
        <v>11</v>
      </c>
      <c r="M62" s="10">
        <f>M5+M8+M10+M12+M17+M19+M20+M21+M22+M23+M32+M36+M37+M39+M40+M41+M46+M48+M50+M52+M54</f>
        <v>1395</v>
      </c>
      <c r="N62" s="11">
        <f t="shared" ref="N62" si="40">N5+N8+N10+N12+N17+N19+N20+N21+N22+N23+N32+N36+N37+N39+N40+N41+N46+N48+N50+N52+N54</f>
        <v>50</v>
      </c>
    </row>
    <row r="63" spans="2:14" ht="27" customHeight="1" thickTop="1" thickBot="1">
      <c r="B63" s="17"/>
      <c r="C63" s="62" t="s">
        <v>50</v>
      </c>
      <c r="D63" s="10">
        <f t="shared" si="38"/>
        <v>0</v>
      </c>
      <c r="E63" s="12">
        <f t="shared" si="38"/>
        <v>0</v>
      </c>
      <c r="F63" s="12">
        <f t="shared" si="38"/>
        <v>0</v>
      </c>
      <c r="G63" s="11">
        <f t="shared" si="38"/>
        <v>0</v>
      </c>
      <c r="H63" s="10">
        <f t="shared" ref="H63:L63" si="41">H29+H43+H59</f>
        <v>0</v>
      </c>
      <c r="I63" s="12">
        <f t="shared" si="41"/>
        <v>0</v>
      </c>
      <c r="J63" s="11">
        <f t="shared" si="41"/>
        <v>0</v>
      </c>
      <c r="K63" s="10">
        <f t="shared" si="41"/>
        <v>721</v>
      </c>
      <c r="L63" s="11">
        <f t="shared" si="41"/>
        <v>45</v>
      </c>
      <c r="M63" s="10">
        <f>M6+M7+M9+M11+M13+M14+M15+M16+M18+M24+M25+M26+M27+M33+M34+M35+M38+M47+M49+M51+M53+M55+M56+M57</f>
        <v>721</v>
      </c>
      <c r="N63" s="11">
        <f t="shared" ref="N63" si="42">N6+N7+N9+N11+N13+N14+N15+N16+N18+N24+N25+N26+N27+N33+N34+N35+N38+N47+N49+N51+N53+N55+N56+N57</f>
        <v>45</v>
      </c>
    </row>
    <row r="64" spans="2:14" ht="27" customHeight="1" thickTop="1" thickBot="1">
      <c r="B64" s="96" t="s">
        <v>24</v>
      </c>
      <c r="C64" s="97"/>
      <c r="D64" s="13">
        <f>D62+D63</f>
        <v>310</v>
      </c>
      <c r="E64" s="14">
        <f>E62+E63</f>
        <v>146</v>
      </c>
      <c r="F64" s="14">
        <f>F62+F63</f>
        <v>456</v>
      </c>
      <c r="G64" s="15">
        <f>G62+G63</f>
        <v>26</v>
      </c>
      <c r="H64" s="13">
        <f t="shared" ref="H64:J64" si="43">H62+H63</f>
        <v>576</v>
      </c>
      <c r="I64" s="14">
        <f t="shared" si="43"/>
        <v>19</v>
      </c>
      <c r="J64" s="15">
        <f t="shared" si="43"/>
        <v>13</v>
      </c>
      <c r="K64" s="13">
        <f t="shared" ref="K64" si="44">K62+K63</f>
        <v>1065</v>
      </c>
      <c r="L64" s="15">
        <f t="shared" ref="L64" si="45">L62+L63</f>
        <v>56</v>
      </c>
      <c r="M64" s="10">
        <f>M30+M44+M60</f>
        <v>2116</v>
      </c>
      <c r="N64" s="11">
        <f>N30+N44+N60</f>
        <v>95</v>
      </c>
    </row>
    <row r="65" spans="2:14" ht="27" customHeight="1" thickTop="1">
      <c r="B65" s="103" t="s">
        <v>48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5"/>
    </row>
    <row r="66" spans="2:14" ht="27" customHeight="1" thickBot="1">
      <c r="B66" s="108" t="s">
        <v>25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10"/>
    </row>
    <row r="67" spans="2:14" ht="27" customHeight="1" thickTop="1">
      <c r="B67" s="94"/>
      <c r="C67" s="95"/>
      <c r="D67" s="95"/>
      <c r="E67" s="95"/>
      <c r="F67" s="95"/>
      <c r="G67" s="95"/>
      <c r="H67" s="95"/>
      <c r="I67" s="9"/>
      <c r="J67" s="9"/>
    </row>
    <row r="68" spans="2:14" ht="27" customHeight="1">
      <c r="C68" s="8"/>
    </row>
    <row r="69" spans="2:14" ht="27" customHeight="1">
      <c r="C69" s="5"/>
    </row>
    <row r="70" spans="2:14" ht="27" customHeight="1">
      <c r="C70" s="4"/>
    </row>
    <row r="71" spans="2:14" ht="27" customHeight="1">
      <c r="C71" s="5"/>
    </row>
    <row r="72" spans="2:14" ht="27" customHeight="1">
      <c r="C72" s="4"/>
    </row>
    <row r="73" spans="2:14" ht="27" customHeight="1">
      <c r="C73" s="4"/>
    </row>
    <row r="74" spans="2:14" ht="27" customHeight="1">
      <c r="C74" s="5"/>
    </row>
    <row r="75" spans="2:14" ht="27" customHeight="1">
      <c r="C75" s="5"/>
    </row>
    <row r="76" spans="2:14" ht="27" customHeight="1">
      <c r="C76" s="4"/>
    </row>
    <row r="77" spans="2:14" ht="27" customHeight="1">
      <c r="C77" s="4"/>
    </row>
    <row r="78" spans="2:14" ht="27" customHeight="1">
      <c r="C78" s="4"/>
    </row>
    <row r="79" spans="2:14" ht="27" customHeight="1">
      <c r="C79" s="6"/>
    </row>
    <row r="80" spans="2:14" ht="27" customHeight="1">
      <c r="C80" s="4"/>
    </row>
    <row r="81" spans="3:3" ht="27" customHeight="1">
      <c r="C81" s="4"/>
    </row>
    <row r="82" spans="3:3" ht="27" customHeight="1">
      <c r="C82" s="5"/>
    </row>
    <row r="83" spans="3:3" ht="27" customHeight="1">
      <c r="C83" s="7"/>
    </row>
    <row r="84" spans="3:3" ht="27" customHeight="1">
      <c r="C84" s="4"/>
    </row>
    <row r="85" spans="3:3" ht="27" customHeight="1">
      <c r="C85" s="4"/>
    </row>
  </sheetData>
  <mergeCells count="18">
    <mergeCell ref="B31:N31"/>
    <mergeCell ref="B45:N45"/>
    <mergeCell ref="B61:N61"/>
    <mergeCell ref="K3:L3"/>
    <mergeCell ref="B2:N2"/>
    <mergeCell ref="B67:H67"/>
    <mergeCell ref="B64:C64"/>
    <mergeCell ref="B3:B4"/>
    <mergeCell ref="C3:C4"/>
    <mergeCell ref="B6:B7"/>
    <mergeCell ref="B13:B16"/>
    <mergeCell ref="B33:B35"/>
    <mergeCell ref="B65:N65"/>
    <mergeCell ref="M3:M4"/>
    <mergeCell ref="B66:N66"/>
    <mergeCell ref="N3:N4"/>
    <mergeCell ref="D3:G3"/>
    <mergeCell ref="H3:J3"/>
  </mergeCells>
  <phoneticPr fontId="18" type="noConversion"/>
  <hyperlinks>
    <hyperlink ref="C6" r:id="rId1"/>
    <hyperlink ref="C7" r:id="rId2"/>
    <hyperlink ref="C9" r:id="rId3"/>
    <hyperlink ref="C11" r:id="rId4"/>
    <hyperlink ref="C13" r:id="rId5"/>
    <hyperlink ref="C14" r:id="rId6"/>
    <hyperlink ref="C15" r:id="rId7"/>
    <hyperlink ref="C16" r:id="rId8"/>
    <hyperlink ref="C18" r:id="rId9"/>
    <hyperlink ref="C24" r:id="rId10"/>
    <hyperlink ref="C27" r:id="rId11"/>
    <hyperlink ref="C25" r:id="rId12"/>
    <hyperlink ref="C26" r:id="rId13"/>
    <hyperlink ref="C34" r:id="rId14"/>
    <hyperlink ref="C35" r:id="rId15"/>
    <hyperlink ref="C33" r:id="rId16"/>
    <hyperlink ref="C37" r:id="rId17"/>
    <hyperlink ref="C38" r:id="rId18"/>
    <hyperlink ref="C47" r:id="rId19"/>
    <hyperlink ref="C49" r:id="rId20"/>
    <hyperlink ref="C51" r:id="rId21"/>
    <hyperlink ref="C53" r:id="rId22"/>
    <hyperlink ref="C55" r:id="rId23"/>
    <hyperlink ref="C56" r:id="rId24"/>
    <hyperlink ref="C57" r:id="rId25"/>
  </hyperlinks>
  <pageMargins left="0.7" right="0.7" top="0.75" bottom="0.75" header="0.3" footer="0.3"/>
  <pageSetup paperSize="9" scale="75" fitToHeight="0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106-109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2020-12-29T05:11:40Z</cp:lastPrinted>
  <dcterms:created xsi:type="dcterms:W3CDTF">2017-04-05T06:09:53Z</dcterms:created>
  <dcterms:modified xsi:type="dcterms:W3CDTF">2022-04-28T00:48:42Z</dcterms:modified>
</cp:coreProperties>
</file>